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D E L A N T E\PRAC\2023\2310EPOR\Ořechov-inženýrské sítě pro zástavbu RD, Lokalita Pod Teletníkem\PROJEKT\07-DPS\HANDOVER\D.5. Veřejné osvětlení (SO 05) - rozpočet\"/>
    </mc:Choice>
  </mc:AlternateContent>
  <xr:revisionPtr revIDLastSave="0" documentId="8_{1805C353-273F-469A-8091-FD8D928B0045}" xr6:coauthVersionLast="47" xr6:coauthVersionMax="47" xr10:uidLastSave="{00000000-0000-0000-0000-000000000000}"/>
  <bookViews>
    <workbookView xWindow="-120" yWindow="-120" windowWidth="29040" windowHeight="15840" xr2:uid="{72737E97-E627-4B35-898E-97EADFD19146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Pol'!$A$1:$U$80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70" i="12" l="1"/>
  <c r="F39" i="1" s="1"/>
  <c r="F9" i="12"/>
  <c r="G9" i="12" s="1"/>
  <c r="I9" i="12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8" i="12"/>
  <c r="G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9" i="12"/>
  <c r="G49" i="12" s="1"/>
  <c r="M49" i="12" s="1"/>
  <c r="I49" i="12"/>
  <c r="K49" i="12"/>
  <c r="O49" i="12"/>
  <c r="Q49" i="12"/>
  <c r="U49" i="12"/>
  <c r="F50" i="12"/>
  <c r="G50" i="12" s="1"/>
  <c r="M50" i="12" s="1"/>
  <c r="I50" i="12"/>
  <c r="K50" i="12"/>
  <c r="O50" i="12"/>
  <c r="Q50" i="12"/>
  <c r="U50" i="12"/>
  <c r="F51" i="12"/>
  <c r="G51" i="12" s="1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4" i="12"/>
  <c r="G54" i="12" s="1"/>
  <c r="M54" i="12" s="1"/>
  <c r="I54" i="12"/>
  <c r="K54" i="12"/>
  <c r="O54" i="12"/>
  <c r="Q54" i="12"/>
  <c r="U54" i="12"/>
  <c r="F55" i="12"/>
  <c r="G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 s="1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I20" i="1"/>
  <c r="I17" i="1"/>
  <c r="I16" i="1"/>
  <c r="G27" i="1"/>
  <c r="J28" i="1"/>
  <c r="J26" i="1"/>
  <c r="G38" i="1"/>
  <c r="F38" i="1"/>
  <c r="J23" i="1"/>
  <c r="J24" i="1"/>
  <c r="J25" i="1"/>
  <c r="J27" i="1"/>
  <c r="E24" i="1"/>
  <c r="E26" i="1"/>
  <c r="G8" i="12" l="1"/>
  <c r="I47" i="1" s="1"/>
  <c r="M48" i="12"/>
  <c r="F40" i="1"/>
  <c r="G23" i="1" s="1"/>
  <c r="G24" i="1" s="1"/>
  <c r="M55" i="12"/>
  <c r="M53" i="12" s="1"/>
  <c r="G53" i="12"/>
  <c r="I50" i="1" s="1"/>
  <c r="O53" i="12"/>
  <c r="K27" i="12"/>
  <c r="I8" i="12"/>
  <c r="K53" i="12"/>
  <c r="I53" i="12"/>
  <c r="G48" i="12"/>
  <c r="I49" i="1" s="1"/>
  <c r="I19" i="1" s="1"/>
  <c r="I27" i="12"/>
  <c r="U48" i="12"/>
  <c r="U8" i="12"/>
  <c r="Q48" i="12"/>
  <c r="Q8" i="12"/>
  <c r="O8" i="12"/>
  <c r="U53" i="12"/>
  <c r="K48" i="12"/>
  <c r="Q27" i="12"/>
  <c r="M9" i="12"/>
  <c r="M8" i="12" s="1"/>
  <c r="O48" i="12"/>
  <c r="U27" i="12"/>
  <c r="Q53" i="12"/>
  <c r="I48" i="12"/>
  <c r="O27" i="12"/>
  <c r="K8" i="12"/>
  <c r="AD70" i="12"/>
  <c r="G39" i="1" s="1"/>
  <c r="G40" i="1" s="1"/>
  <c r="G25" i="1" s="1"/>
  <c r="G26" i="1" s="1"/>
  <c r="M28" i="12"/>
  <c r="M27" i="12" s="1"/>
  <c r="G27" i="12"/>
  <c r="I48" i="1" s="1"/>
  <c r="I51" i="1" l="1"/>
  <c r="H39" i="1"/>
  <c r="H40" i="1" s="1"/>
  <c r="G28" i="1"/>
  <c r="G29" i="1"/>
  <c r="I18" i="1"/>
  <c r="I21" i="1" s="1"/>
  <c r="G70" i="12"/>
  <c r="I39" i="1" l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3B4DF814-DE25-4DE7-AFC7-72DDDD29E78C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3FFAE3EC-0BF5-454D-9E2B-BECDCF5BE7F2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7788D859-CCD9-4ABD-8D8F-09BC5073E1A1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A6EF35C8-1FA6-4B7A-8E77-F0715D612E9A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CB63C85E-0E54-49AD-B428-F2E295A6488C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14442ADE-E1FC-43E7-8686-AEF2B408E15E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<sst xmlns="http://schemas.openxmlformats.org/spreadsheetml/2006/main" count="372" uniqueCount="222">
  <si>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</si>
  <si>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</si>
  <si>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</si>
  <si>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</si>
  <si>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</si>
  <si>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</si>
  <si>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</si>
  <si>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</si>
  <si>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</si>
  <si>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</si>
  <si>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</si>
  <si>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</si>
  <si>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</si>
  <si>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</si>
  <si>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</si>
  <si>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</si>
  <si>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</si>
  <si>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</si>
  <si>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</si>
  <si>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</si>
  <si>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</si>
  <si>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</si>
  <si>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</si>
  <si>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</si>
  <si>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</si>
  <si>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</si>
  <si>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</si>
  <si>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</si>
  <si>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</si>
  <si>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</si>
  <si>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</si>
  <si>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</si>
  <si>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</si>
  <si>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</si>
  <si>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</si>
  <si>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</si>
  <si>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</si>
  <si>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</si>
  <si>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</si>
  <si>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</si>
  <si>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</si>
  <si>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</si>
  <si>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</si>
  <si>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Rozpočet:</t>
  </si>
  <si>
    <t>Ořechov - Inženýrské sítě pro zástavbu RD</t>
  </si>
  <si>
    <t>Rozpočet</t>
  </si>
  <si>
    <t>Celkem za stavbu</t>
  </si>
  <si>
    <t>CZK</t>
  </si>
  <si>
    <t>Rekapitulace dílů</t>
  </si>
  <si>
    <t>Typ dílu</t>
  </si>
  <si>
    <t>M21</t>
  </si>
  <si>
    <t>Elektromontáže</t>
  </si>
  <si>
    <t>M46</t>
  </si>
  <si>
    <t>Zemní práce při montážích</t>
  </si>
  <si>
    <t>ON</t>
  </si>
  <si>
    <t>VN</t>
  </si>
  <si>
    <t>M210</t>
  </si>
  <si>
    <t>Materiál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</si>
  <si>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</si>
  <si>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</si>
  <si>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</si>
  <si>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</si>
  <si>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</si>
  <si>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</si>
  <si>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</si>
  <si>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</si>
  <si>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</si>
  <si>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</si>
  <si>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</si>
  <si>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</si>
  <si>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</si>
  <si>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</si>
  <si>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</si>
  <si>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</si>
  <si>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</si>
  <si>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</si>
  <si>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</si>
  <si>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</si>
  <si>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</si>
  <si>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</si>
  <si>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</si>
  <si>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</si>
  <si>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</si>
  <si>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</si>
  <si>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</si>
  <si>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210100001R00</t>
  </si>
  <si>
    <t>Ukončení vodičů v rozvaděči + zapojení do 2,5 mm2</t>
  </si>
  <si>
    <t>kus</t>
  </si>
  <si>
    <t>POL1_0</t>
  </si>
  <si>
    <t>210100003R00</t>
  </si>
  <si>
    <t>Ukončení vodičů v rozvaděči + zapojení do 16 mm2</t>
  </si>
  <si>
    <t>210100701R00</t>
  </si>
  <si>
    <t>Koncovka venkovní, plast.kabely 1kV,KV 1 do 4x35</t>
  </si>
  <si>
    <t>210190071R00</t>
  </si>
  <si>
    <t>Montáž rozvaděče nedělitelného do 500 kg</t>
  </si>
  <si>
    <t>210202115R00</t>
  </si>
  <si>
    <t>Svítidlo veřejného osvětlení parkové</t>
  </si>
  <si>
    <t>210204002R00</t>
  </si>
  <si>
    <t>Stožár osvětlovací sadový - ocelový</t>
  </si>
  <si>
    <t>2102041.1T00</t>
  </si>
  <si>
    <t>Výložník na sadový stožár</t>
  </si>
  <si>
    <t>ks</t>
  </si>
  <si>
    <t>210204201R00</t>
  </si>
  <si>
    <t>Elektrovýzbroj stožáru pro 1 okruh</t>
  </si>
  <si>
    <t>210220022RT1</t>
  </si>
  <si>
    <t>Vedení uzemňovací v zemi FeZn, D 8 - 10 mm včetně drátu FeZn 10 mm</t>
  </si>
  <si>
    <t>m</t>
  </si>
  <si>
    <t>210220301RT2</t>
  </si>
  <si>
    <t>Svorka hromosvodová do 2 šroubů /SS, SZ, SO/ včetně dodávky svorky SS</t>
  </si>
  <si>
    <t>210220302RT6</t>
  </si>
  <si>
    <t>Svorka hromosvodová nad 2 šrouby /ST SJ, SR, atd/, včetně dodávky svorky SP kovových částí d 3-12 mm</t>
  </si>
  <si>
    <t>210800015R00</t>
  </si>
  <si>
    <t>Vodič uložený v trubkách CYY 10 mm2</t>
  </si>
  <si>
    <t>210810005R00</t>
  </si>
  <si>
    <t>Kabel CYKY-m 750 V 3 x 1,5 mm2 volně uložený</t>
  </si>
  <si>
    <t>210810013R00</t>
  </si>
  <si>
    <t>Kabel CYKY-m 750 V 4 x 10 mm2 volně uložený</t>
  </si>
  <si>
    <t>210810014R00</t>
  </si>
  <si>
    <t>Kabel CYKY-m 750 V 4 žíly,16-25 mm2, volně uložený</t>
  </si>
  <si>
    <t>210950201R00</t>
  </si>
  <si>
    <t>Příplatek na zatahování kabelů váhy do 0,75 kg</t>
  </si>
  <si>
    <t>210100151U00</t>
  </si>
  <si>
    <t>Ukončení kabelů páska žíly 4x16mm2</t>
  </si>
  <si>
    <t>905     R01</t>
  </si>
  <si>
    <t>Hzs-revize provoz.souboru a st.obj. Revize</t>
  </si>
  <si>
    <t>h</t>
  </si>
  <si>
    <t>460010011RT4</t>
  </si>
  <si>
    <t>Vytýčení trasy nn vedení v přehled.terénu, v obci délka trasy nad 1000 m</t>
  </si>
  <si>
    <t>km</t>
  </si>
  <si>
    <t>460050703RT1</t>
  </si>
  <si>
    <t>Jáma do 2 m3 pro stožár veř.osvětlení, hor.3,ručně ruční výkop jámy</t>
  </si>
  <si>
    <t>m3</t>
  </si>
  <si>
    <t>460100032R00</t>
  </si>
  <si>
    <t>Pouzdrový základ "Zelený utopenec" 600x600, v.500</t>
  </si>
  <si>
    <t>460120002RT1</t>
  </si>
  <si>
    <t>Zához jámy, hornina třídy 3 - 4 upěchování a úprava povrchu</t>
  </si>
  <si>
    <t>460200163RT2</t>
  </si>
  <si>
    <t>Výkop kabelové rýhy 35/80 cm  hor.3 ruční výkop, rýhy</t>
  </si>
  <si>
    <t>460200304RT1</t>
  </si>
  <si>
    <t>Výkop kabelové rýhy 50/120 cm hor.4 strojní výkop, rýhy</t>
  </si>
  <si>
    <t>460270084T01</t>
  </si>
  <si>
    <t>Osazení zapínací skříně pilířové, vč. zemních prací</t>
  </si>
  <si>
    <t xml:space="preserve">ks    </t>
  </si>
  <si>
    <t>460420018RT1</t>
  </si>
  <si>
    <t>Zřízení kabelového lože v rýze š.do 35 cm z písku, tloušťka vrstvy 15 cm</t>
  </si>
  <si>
    <t>460420022RT2</t>
  </si>
  <si>
    <t>Zřízení kabelového lože v rýze š. do 65 cm z písku, lože tloušťky 15 cm</t>
  </si>
  <si>
    <t>460490012RT1</t>
  </si>
  <si>
    <t>Fólie výstražná z PVC, šířka 33 cm fólie PVC šířka 33 cm</t>
  </si>
  <si>
    <t>460510021RT1</t>
  </si>
  <si>
    <t>Kabelový prostup z plast.trub, DN do 10,5 cm včetně dodávky trub DN 63</t>
  </si>
  <si>
    <t>460570153R00</t>
  </si>
  <si>
    <t>Zához rýhy 35/70 cm, hornina třídy 3, se zhutněním</t>
  </si>
  <si>
    <t>460570263R00</t>
  </si>
  <si>
    <t>Zához rýhy 50/80 cm, hornina třídy 3, se zhutněním</t>
  </si>
  <si>
    <t>460600001R00</t>
  </si>
  <si>
    <t>Naložení a odvoz zeminy</t>
  </si>
  <si>
    <t>460600002RT1</t>
  </si>
  <si>
    <t>Příplatek za odvoz za každých dalších 1000 m, nákladním automobilem</t>
  </si>
  <si>
    <t>460620013RT1</t>
  </si>
  <si>
    <t>Provizorní úprava terénu v přírodní hornině 3, ruční vyrovnání a zhutnění</t>
  </si>
  <si>
    <t>m2</t>
  </si>
  <si>
    <t>460961603T00</t>
  </si>
  <si>
    <t>Geodetické zaměření</t>
  </si>
  <si>
    <t xml:space="preserve">km    </t>
  </si>
  <si>
    <t>460010025U00</t>
  </si>
  <si>
    <t>Vytyčení inženýrská síť zástavba</t>
  </si>
  <si>
    <t>00586T</t>
  </si>
  <si>
    <t>Poplatek za skládku zeminy</t>
  </si>
  <si>
    <t xml:space="preserve">t     </t>
  </si>
  <si>
    <t>POL99_0</t>
  </si>
  <si>
    <t>00595T</t>
  </si>
  <si>
    <t>prohloubení kabelové rýhy pro zemnící drát - 10x10, cm</t>
  </si>
  <si>
    <t>0001T</t>
  </si>
  <si>
    <t>Poplatek za recyklaci svítidel a zdrojů</t>
  </si>
  <si>
    <t>00750T</t>
  </si>
  <si>
    <t>Geodetické vytýčení stožárů dle souřadnic</t>
  </si>
  <si>
    <t>Soubor</t>
  </si>
  <si>
    <t>00560T</t>
  </si>
  <si>
    <t>Číslování stožárů</t>
  </si>
  <si>
    <t>005241010R</t>
  </si>
  <si>
    <t xml:space="preserve">Dokumentace skutečného provedení </t>
  </si>
  <si>
    <t>23170120R</t>
  </si>
  <si>
    <t xml:space="preserve"> PU pěna 750 ml</t>
  </si>
  <si>
    <t>POL3_0</t>
  </si>
  <si>
    <t>27345001T</t>
  </si>
  <si>
    <t>Plastová manžeta na stožár VO, délka 700 mm, pro 133 mm</t>
  </si>
  <si>
    <t>316755T</t>
  </si>
  <si>
    <t>Stožár ocelový sadový K5</t>
  </si>
  <si>
    <t>31678611.9T</t>
  </si>
  <si>
    <t>Svorkovnice stožárová jednopojistková IP 43</t>
  </si>
  <si>
    <t>3167867T</t>
  </si>
  <si>
    <t>Výložník SV 1/60 - 500</t>
  </si>
  <si>
    <t>34111030R</t>
  </si>
  <si>
    <t>Kabel silový s Cu jádrem 750 V CYKY 3 x 1,5 mm2</t>
  </si>
  <si>
    <t>34111076R</t>
  </si>
  <si>
    <t>Kabel silový s Cu jádrem 750 V CYKY 4 x 10 mm2</t>
  </si>
  <si>
    <t>34111080.1T</t>
  </si>
  <si>
    <t>Kabel silový s Cu jádrem 750 V CYKY 4 x16 mm2</t>
  </si>
  <si>
    <t>34140967R</t>
  </si>
  <si>
    <t>Vodič silový CY zelenožlutý 10,00 mm2 - drát</t>
  </si>
  <si>
    <t>345000504</t>
  </si>
  <si>
    <t>Pojistka 6A E27 komplet</t>
  </si>
  <si>
    <t>345000600</t>
  </si>
  <si>
    <t>Trubička smršťovací z/žl RPZ 32/12</t>
  </si>
  <si>
    <t>35436437.AR</t>
  </si>
  <si>
    <t>Koncovka kabelová do 1kV GUST 01/ 4 X 16 - 70 mm2, L = 750</t>
  </si>
  <si>
    <t>357223T</t>
  </si>
  <si>
    <t>Skříň zapínací v provedení plastový pilíř - RVO, NKP7P/SHO12V</t>
  </si>
  <si>
    <t>35822001041R</t>
  </si>
  <si>
    <t>Jistič do 80 A, 1-pólový, LTN-20C-1</t>
  </si>
  <si>
    <t>900 99-1111T</t>
  </si>
  <si>
    <t>Podružný materiál</t>
  </si>
  <si>
    <t>soubor</t>
  </si>
  <si>
    <t/>
  </si>
  <si>
    <t>SUM</t>
  </si>
  <si>
    <t>Poznámky uchazeče k zadání</t>
  </si>
  <si>
    <t>POPUZIV</t>
  </si>
  <si>
    <t>END</t>
  </si>
  <si>
    <t>Misto</t>
  </si>
  <si>
    <t>Ořechov, lokalita Pod Teletníkem</t>
  </si>
  <si>
    <t>Ořechov - Inženýrské sítě pro zástavbu RD - SO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</si>
</sst>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8" fillId="3" borderId="0" xfId="0" applyFont="1" applyFill="1" applyAlignment="1">
      <alignment horizontal="center" vertical="center"/>
    </xf>
    <xf numFmtId="49" fontId="8" fillId="3" borderId="0" xfId="0" applyNumberFormat="1" applyFont="1" applyFill="1" applyAlignment="1">
      <alignment horizontal="center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</cellXfs>
  <cellStyles count="2">
    <cellStyle name="Normální" xfId="0" builtinId="0"/>
    <cellStyle name="normální 2" xfId="1" xr:uid="{74B352D4-56C4-475A-A022-1E5C5D1729E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60AEF-CCE9-4FA4-9439-BF10C19AD730}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sheetProtection algorithmName="SHA-512" hashValue="5KcNdb47zyPFd1m2nIUfYwK+Nmkkt8tr0YiO2wsqs5dFe6It5r07erV9+4N6MGJosruozSv+DxXN4dOXV9Ihrg==" saltValue="jID291FmB9cnuGFOhXaoe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D3DB4-8B76-476E-80C8-FC19B4F64844}">
  <sheetPr codeName="List5112">
    <tabColor rgb="FF66FF66"/>
  </sheetPr>
  <dimension ref="A1:O54"/>
  <sheetViews>
    <sheetView showGridLines="0" topLeftCell="B1" zoomScaleNormal="100" zoomScaleSheetLayoutView="75" workbookViewId="0">
      <selection activeCell="D3" sqref="D3:J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221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268" t="s">
        <v>219</v>
      </c>
      <c r="C3" s="269"/>
      <c r="D3" s="267" t="s">
        <v>220</v>
      </c>
      <c r="E3" s="266"/>
      <c r="F3" s="266"/>
      <c r="G3" s="266"/>
      <c r="H3" s="266"/>
      <c r="I3" s="266"/>
      <c r="J3" s="110"/>
    </row>
    <row r="4" spans="1:15" ht="23.25" hidden="1" customHeight="1" x14ac:dyDescent="0.2">
      <c r="A4" s="4"/>
      <c r="B4" s="111" t="s">
        <v>43</v>
      </c>
      <c r="C4" s="112"/>
      <c r="D4" s="113"/>
      <c r="E4" s="113"/>
      <c r="F4" s="114"/>
      <c r="G4" s="115"/>
      <c r="H4" s="114"/>
      <c r="I4" s="115"/>
      <c r="J4" s="116"/>
    </row>
    <row r="5" spans="1:15" ht="24" customHeight="1" x14ac:dyDescent="0.2">
      <c r="A5" s="4"/>
      <c r="B5" s="45" t="s">
        <v>21</v>
      </c>
      <c r="C5" s="5"/>
      <c r="D5" s="117"/>
      <c r="E5" s="25"/>
      <c r="F5" s="25"/>
      <c r="G5" s="25"/>
      <c r="H5" s="27" t="s">
        <v>33</v>
      </c>
      <c r="I5" s="117"/>
      <c r="J5" s="11"/>
    </row>
    <row r="6" spans="1:15" ht="15.75" customHeight="1" x14ac:dyDescent="0.2">
      <c r="A6" s="4"/>
      <c r="B6" s="39"/>
      <c r="C6" s="25"/>
      <c r="D6" s="117"/>
      <c r="E6" s="25"/>
      <c r="F6" s="25"/>
      <c r="G6" s="25"/>
      <c r="H6" s="27" t="s">
        <v>34</v>
      </c>
      <c r="I6" s="117"/>
      <c r="J6" s="11"/>
    </row>
    <row r="7" spans="1:15" ht="15.75" customHeight="1" x14ac:dyDescent="0.2">
      <c r="A7" s="4"/>
      <c r="B7" s="40"/>
      <c r="C7" s="118"/>
      <c r="D7" s="104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19"/>
      <c r="E11" s="119"/>
      <c r="F11" s="119"/>
      <c r="G11" s="119"/>
      <c r="H11" s="27" t="s">
        <v>33</v>
      </c>
      <c r="I11" s="123"/>
      <c r="J11" s="11"/>
    </row>
    <row r="12" spans="1:15" ht="15.75" customHeight="1" x14ac:dyDescent="0.2">
      <c r="A12" s="4"/>
      <c r="B12" s="39"/>
      <c r="C12" s="25"/>
      <c r="D12" s="120"/>
      <c r="E12" s="120"/>
      <c r="F12" s="120"/>
      <c r="G12" s="120"/>
      <c r="H12" s="27" t="s">
        <v>34</v>
      </c>
      <c r="I12" s="123"/>
      <c r="J12" s="11"/>
    </row>
    <row r="13" spans="1:15" ht="15.75" customHeight="1" x14ac:dyDescent="0.2">
      <c r="A13" s="4"/>
      <c r="B13" s="40"/>
      <c r="C13" s="122"/>
      <c r="D13" s="121"/>
      <c r="E13" s="121"/>
      <c r="F13" s="121"/>
      <c r="G13" s="121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88" t="s">
        <v>23</v>
      </c>
      <c r="B16" s="189" t="s">
        <v>23</v>
      </c>
      <c r="C16" s="56"/>
      <c r="D16" s="57"/>
      <c r="E16" s="80"/>
      <c r="F16" s="81"/>
      <c r="G16" s="80"/>
      <c r="H16" s="81"/>
      <c r="I16" s="80">
        <f>SUMIF(F47:F50,A16,I47:I50)+SUMIF(F47:F50,"PSU",I47:I50)</f>
        <v>0</v>
      </c>
      <c r="J16" s="82"/>
    </row>
    <row r="17" spans="1:10" ht="23.25" customHeight="1" x14ac:dyDescent="0.2">
      <c r="A17" s="188" t="s">
        <v>24</v>
      </c>
      <c r="B17" s="189" t="s">
        <v>24</v>
      </c>
      <c r="C17" s="56"/>
      <c r="D17" s="57"/>
      <c r="E17" s="80"/>
      <c r="F17" s="81"/>
      <c r="G17" s="80"/>
      <c r="H17" s="81"/>
      <c r="I17" s="80">
        <f>SUMIF(F47:F50,A17,I47:I50)</f>
        <v>0</v>
      </c>
      <c r="J17" s="82"/>
    </row>
    <row r="18" spans="1:10" ht="23.25" customHeight="1" x14ac:dyDescent="0.2">
      <c r="A18" s="188" t="s">
        <v>25</v>
      </c>
      <c r="B18" s="189" t="s">
        <v>25</v>
      </c>
      <c r="C18" s="56"/>
      <c r="D18" s="57"/>
      <c r="E18" s="80"/>
      <c r="F18" s="81"/>
      <c r="G18" s="80"/>
      <c r="H18" s="81"/>
      <c r="I18" s="80">
        <f>SUMIF(F47:F50,A18,I47:I50)</f>
        <v>0</v>
      </c>
      <c r="J18" s="82"/>
    </row>
    <row r="19" spans="1:10" ht="23.25" customHeight="1" x14ac:dyDescent="0.2">
      <c r="A19" s="188" t="s">
        <v>55</v>
      </c>
      <c r="B19" s="189" t="s">
        <v>26</v>
      </c>
      <c r="C19" s="56"/>
      <c r="D19" s="57"/>
      <c r="E19" s="80"/>
      <c r="F19" s="81"/>
      <c r="G19" s="80"/>
      <c r="H19" s="81"/>
      <c r="I19" s="80">
        <f>SUMIF(F47:F50,A19,I47:I50)</f>
        <v>0</v>
      </c>
      <c r="J19" s="82"/>
    </row>
    <row r="20" spans="1:10" ht="23.25" customHeight="1" x14ac:dyDescent="0.2">
      <c r="A20" s="188" t="s">
        <v>54</v>
      </c>
      <c r="B20" s="189" t="s">
        <v>27</v>
      </c>
      <c r="C20" s="56"/>
      <c r="D20" s="57"/>
      <c r="E20" s="80"/>
      <c r="F20" s="81"/>
      <c r="G20" s="80"/>
      <c r="H20" s="81"/>
      <c r="I20" s="80">
        <f>SUMIF(F47:F50,A20,I47:I50)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47" t="s">
        <v>22</v>
      </c>
      <c r="C28" s="148"/>
      <c r="D28" s="148"/>
      <c r="E28" s="149"/>
      <c r="F28" s="150"/>
      <c r="G28" s="151">
        <f>ZakladDPHSniVypocet+ZakladDPHZaklVypocet</f>
        <v>0</v>
      </c>
      <c r="H28" s="151"/>
      <c r="I28" s="151"/>
      <c r="J28" s="152" t="str">
        <f t="shared" si="0"/>
        <v>CZK</v>
      </c>
    </row>
    <row r="29" spans="1:10" ht="27.75" customHeight="1" thickBot="1" x14ac:dyDescent="0.25">
      <c r="A29" s="4"/>
      <c r="B29" s="147" t="s">
        <v>35</v>
      </c>
      <c r="C29" s="153"/>
      <c r="D29" s="153"/>
      <c r="E29" s="153"/>
      <c r="F29" s="153"/>
      <c r="G29" s="154">
        <f>ZakladDPHSni+DPHSni+ZakladDPHZakl+DPHZakl+Zaokrouhleni</f>
        <v>0</v>
      </c>
      <c r="H29" s="154"/>
      <c r="I29" s="154"/>
      <c r="J29" s="155" t="s">
        <v>47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39"/>
      <c r="G37" s="139"/>
      <c r="H37" s="139"/>
      <c r="I37" s="139"/>
      <c r="J37" s="3"/>
    </row>
    <row r="38" spans="1:10" ht="25.5" hidden="1" customHeight="1" x14ac:dyDescent="0.2">
      <c r="A38" s="126" t="s">
        <v>37</v>
      </c>
      <c r="B38" s="128" t="s">
        <v>16</v>
      </c>
      <c r="C38" s="129" t="s">
        <v>5</v>
      </c>
      <c r="D38" s="130"/>
      <c r="E38" s="130"/>
      <c r="F38" s="140" t="str">
        <f>B23</f>
        <v>Základ pro sníženou DPH</v>
      </c>
      <c r="G38" s="140" t="str">
        <f>B25</f>
        <v>Základ pro základní DPH</v>
      </c>
      <c r="H38" s="141" t="s">
        <v>17</v>
      </c>
      <c r="I38" s="141" t="s">
        <v>1</v>
      </c>
      <c r="J38" s="131" t="s">
        <v>0</v>
      </c>
    </row>
    <row r="39" spans="1:10" ht="25.5" hidden="1" customHeight="1" x14ac:dyDescent="0.2">
      <c r="A39" s="126">
        <v>1</v>
      </c>
      <c r="B39" s="132" t="s">
        <v>45</v>
      </c>
      <c r="C39" s="133" t="s">
        <v>44</v>
      </c>
      <c r="D39" s="134"/>
      <c r="E39" s="134"/>
      <c r="F39" s="142">
        <f>'Rozpočet Pol'!AC70</f>
        <v>0</v>
      </c>
      <c r="G39" s="143">
        <f>'Rozpočet Pol'!AD70</f>
        <v>0</v>
      </c>
      <c r="H39" s="144">
        <f>(F39*SazbaDPH1/100)+(G39*SazbaDPH2/100)</f>
        <v>0</v>
      </c>
      <c r="I39" s="144">
        <f>F39+G39+H39</f>
        <v>0</v>
      </c>
      <c r="J39" s="135" t="str">
        <f>IF(CenaCelkemVypocet=0,"",I39/CenaCelkemVypocet*100)</f>
        <v/>
      </c>
    </row>
    <row r="40" spans="1:10" ht="25.5" hidden="1" customHeight="1" x14ac:dyDescent="0.2">
      <c r="A40" s="126"/>
      <c r="B40" s="136" t="s">
        <v>46</v>
      </c>
      <c r="C40" s="137"/>
      <c r="D40" s="137"/>
      <c r="E40" s="138"/>
      <c r="F40" s="145">
        <f>SUMIF(A39:A39,"=1",F39:F39)</f>
        <v>0</v>
      </c>
      <c r="G40" s="146">
        <f>SUMIF(A39:A39,"=1",G39:G39)</f>
        <v>0</v>
      </c>
      <c r="H40" s="146">
        <f>SUMIF(A39:A39,"=1",H39:H39)</f>
        <v>0</v>
      </c>
      <c r="I40" s="146">
        <f>SUMIF(A39:A39,"=1",I39:I39)</f>
        <v>0</v>
      </c>
      <c r="J40" s="127">
        <f>SUMIF(A39:A39,"=1",J39:J39)</f>
        <v>0</v>
      </c>
    </row>
    <row r="44" spans="1:10" ht="15.75" x14ac:dyDescent="0.25">
      <c r="B44" s="156" t="s">
        <v>48</v>
      </c>
    </row>
    <row r="46" spans="1:10" ht="25.5" customHeight="1" x14ac:dyDescent="0.2">
      <c r="A46" s="157"/>
      <c r="B46" s="163" t="s">
        <v>16</v>
      </c>
      <c r="C46" s="163" t="s">
        <v>5</v>
      </c>
      <c r="D46" s="164"/>
      <c r="E46" s="164"/>
      <c r="F46" s="167" t="s">
        <v>49</v>
      </c>
      <c r="G46" s="167"/>
      <c r="H46" s="167"/>
      <c r="I46" s="168" t="s">
        <v>28</v>
      </c>
      <c r="J46" s="168"/>
    </row>
    <row r="47" spans="1:10" ht="25.5" customHeight="1" x14ac:dyDescent="0.2">
      <c r="A47" s="158"/>
      <c r="B47" s="169" t="s">
        <v>50</v>
      </c>
      <c r="C47" s="170" t="s">
        <v>51</v>
      </c>
      <c r="D47" s="171"/>
      <c r="E47" s="171"/>
      <c r="F47" s="175" t="s">
        <v>25</v>
      </c>
      <c r="G47" s="176"/>
      <c r="H47" s="176"/>
      <c r="I47" s="177">
        <f>'Rozpočet Pol'!G8</f>
        <v>0</v>
      </c>
      <c r="J47" s="177"/>
    </row>
    <row r="48" spans="1:10" ht="25.5" customHeight="1" x14ac:dyDescent="0.2">
      <c r="A48" s="158"/>
      <c r="B48" s="161" t="s">
        <v>52</v>
      </c>
      <c r="C48" s="160" t="s">
        <v>53</v>
      </c>
      <c r="D48" s="162"/>
      <c r="E48" s="162"/>
      <c r="F48" s="178" t="s">
        <v>25</v>
      </c>
      <c r="G48" s="179"/>
      <c r="H48" s="179"/>
      <c r="I48" s="180">
        <f>'Rozpočet Pol'!G27</f>
        <v>0</v>
      </c>
      <c r="J48" s="180"/>
    </row>
    <row r="49" spans="1:10" ht="25.5" customHeight="1" x14ac:dyDescent="0.2">
      <c r="A49" s="158"/>
      <c r="B49" s="161" t="s">
        <v>54</v>
      </c>
      <c r="C49" s="160" t="s">
        <v>27</v>
      </c>
      <c r="D49" s="162"/>
      <c r="E49" s="162"/>
      <c r="F49" s="178" t="s">
        <v>55</v>
      </c>
      <c r="G49" s="179"/>
      <c r="H49" s="179"/>
      <c r="I49" s="180">
        <f>'Rozpočet Pol'!G48</f>
        <v>0</v>
      </c>
      <c r="J49" s="180"/>
    </row>
    <row r="50" spans="1:10" ht="25.5" customHeight="1" x14ac:dyDescent="0.2">
      <c r="A50" s="158"/>
      <c r="B50" s="172" t="s">
        <v>56</v>
      </c>
      <c r="C50" s="173" t="s">
        <v>57</v>
      </c>
      <c r="D50" s="174"/>
      <c r="E50" s="174"/>
      <c r="F50" s="181" t="s">
        <v>25</v>
      </c>
      <c r="G50" s="182"/>
      <c r="H50" s="182"/>
      <c r="I50" s="183">
        <f>'Rozpočet Pol'!G53</f>
        <v>0</v>
      </c>
      <c r="J50" s="183"/>
    </row>
    <row r="51" spans="1:10" ht="25.5" customHeight="1" x14ac:dyDescent="0.2">
      <c r="A51" s="159"/>
      <c r="B51" s="165" t="s">
        <v>1</v>
      </c>
      <c r="C51" s="165"/>
      <c r="D51" s="166"/>
      <c r="E51" s="166"/>
      <c r="F51" s="184"/>
      <c r="G51" s="185"/>
      <c r="H51" s="185"/>
      <c r="I51" s="186">
        <f>SUM(I47:I50)</f>
        <v>0</v>
      </c>
      <c r="J51" s="186"/>
    </row>
    <row r="52" spans="1:10" x14ac:dyDescent="0.2">
      <c r="F52" s="187"/>
      <c r="G52" s="125"/>
      <c r="H52" s="187"/>
      <c r="I52" s="125"/>
      <c r="J52" s="125"/>
    </row>
    <row r="53" spans="1:10" x14ac:dyDescent="0.2">
      <c r="F53" s="187"/>
      <c r="G53" s="125"/>
      <c r="H53" s="187"/>
      <c r="I53" s="125"/>
      <c r="J53" s="125"/>
    </row>
    <row r="54" spans="1:10" x14ac:dyDescent="0.2">
      <c r="F54" s="187"/>
      <c r="G54" s="125"/>
      <c r="H54" s="187"/>
      <c r="I54" s="125"/>
      <c r="J54" s="125"/>
    </row>
  </sheetData>
  <sheetProtection algorithmName="SHA-512" hashValue="3py+CShXacLl099AnZlvyrhGP2CZ4yMnlqcRNsl28cAj7yeOtcpuzBhC6u+IKOITYC/XDK+gONlBbE16QQzZHw==" saltValue="yKHVzWIe9I/rARs/LAh7J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1:J51"/>
    <mergeCell ref="D3:J3"/>
    <mergeCell ref="I48:J48"/>
    <mergeCell ref="C48:E48"/>
    <mergeCell ref="I49:J49"/>
    <mergeCell ref="C49:E49"/>
    <mergeCell ref="I50:J50"/>
    <mergeCell ref="C50:E50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252AA-3EC1-4A4E-A46D-794C5580329B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610B2-452D-4889-9937-44FB19B56362}">
  <sheetPr>
    <outlinePr summaryBelow="0"/>
  </sheetPr>
  <dimension ref="A1:BH80"/>
  <sheetViews>
    <sheetView workbookViewId="0">
      <selection activeCell="C15" sqref="C15"/>
    </sheetView>
  </sheetViews>
  <sheetFormatPr defaultRowHeight="12.75" outlineLevelRow="1" x14ac:dyDescent="0.2"/>
  <cols>
    <col min="1" max="1" width="4.28515625" customWidth="1"/>
    <col min="2" max="2" width="14.42578125" style="124" customWidth="1"/>
    <col min="3" max="3" width="38.28515625" style="12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0" t="s">
        <v>6</v>
      </c>
      <c r="B1" s="190"/>
      <c r="C1" s="190"/>
      <c r="D1" s="190"/>
      <c r="E1" s="190"/>
      <c r="F1" s="190"/>
      <c r="G1" s="190"/>
      <c r="AE1" t="s">
        <v>59</v>
      </c>
    </row>
    <row r="2" spans="1:60" ht="24.95" customHeight="1" x14ac:dyDescent="0.2">
      <c r="A2" s="200" t="s">
        <v>58</v>
      </c>
      <c r="B2" s="194"/>
      <c r="C2" s="195" t="s">
        <v>221</v>
      </c>
      <c r="D2" s="196"/>
      <c r="E2" s="196"/>
      <c r="F2" s="196"/>
      <c r="G2" s="202"/>
      <c r="AE2" t="s">
        <v>60</v>
      </c>
    </row>
    <row r="3" spans="1:60" ht="24.95" customHeight="1" x14ac:dyDescent="0.2">
      <c r="A3" s="271" t="s">
        <v>7</v>
      </c>
      <c r="B3" s="270"/>
      <c r="C3" s="193" t="s">
        <v>220</v>
      </c>
      <c r="D3" s="191"/>
      <c r="E3" s="191"/>
      <c r="F3" s="191"/>
      <c r="G3" s="192"/>
      <c r="AE3" t="s">
        <v>61</v>
      </c>
    </row>
    <row r="4" spans="1:60" ht="24.95" hidden="1" customHeight="1" x14ac:dyDescent="0.2">
      <c r="A4" s="201" t="s">
        <v>8</v>
      </c>
      <c r="B4" s="199"/>
      <c r="C4" s="197"/>
      <c r="D4" s="198"/>
      <c r="E4" s="198"/>
      <c r="F4" s="198"/>
      <c r="G4" s="203"/>
      <c r="AE4" t="s">
        <v>62</v>
      </c>
    </row>
    <row r="5" spans="1:60" hidden="1" x14ac:dyDescent="0.2">
      <c r="A5" s="204" t="s">
        <v>63</v>
      </c>
      <c r="B5" s="205"/>
      <c r="C5" s="206"/>
      <c r="D5" s="207"/>
      <c r="E5" s="207"/>
      <c r="F5" s="207"/>
      <c r="G5" s="208"/>
      <c r="AE5" t="s">
        <v>64</v>
      </c>
    </row>
    <row r="7" spans="1:60" ht="38.25" x14ac:dyDescent="0.2">
      <c r="A7" s="213" t="s">
        <v>65</v>
      </c>
      <c r="B7" s="214" t="s">
        <v>66</v>
      </c>
      <c r="C7" s="214" t="s">
        <v>67</v>
      </c>
      <c r="D7" s="213" t="s">
        <v>68</v>
      </c>
      <c r="E7" s="213" t="s">
        <v>69</v>
      </c>
      <c r="F7" s="209" t="s">
        <v>70</v>
      </c>
      <c r="G7" s="228" t="s">
        <v>28</v>
      </c>
      <c r="H7" s="229" t="s">
        <v>29</v>
      </c>
      <c r="I7" s="229" t="s">
        <v>71</v>
      </c>
      <c r="J7" s="229" t="s">
        <v>30</v>
      </c>
      <c r="K7" s="229" t="s">
        <v>72</v>
      </c>
      <c r="L7" s="229" t="s">
        <v>73</v>
      </c>
      <c r="M7" s="229" t="s">
        <v>74</v>
      </c>
      <c r="N7" s="229" t="s">
        <v>75</v>
      </c>
      <c r="O7" s="229" t="s">
        <v>76</v>
      </c>
      <c r="P7" s="229" t="s">
        <v>77</v>
      </c>
      <c r="Q7" s="229" t="s">
        <v>78</v>
      </c>
      <c r="R7" s="229" t="s">
        <v>79</v>
      </c>
      <c r="S7" s="229" t="s">
        <v>80</v>
      </c>
      <c r="T7" s="229" t="s">
        <v>81</v>
      </c>
      <c r="U7" s="216" t="s">
        <v>82</v>
      </c>
    </row>
    <row r="8" spans="1:60" x14ac:dyDescent="0.2">
      <c r="A8" s="230" t="s">
        <v>83</v>
      </c>
      <c r="B8" s="231" t="s">
        <v>50</v>
      </c>
      <c r="C8" s="232" t="s">
        <v>51</v>
      </c>
      <c r="D8" s="215"/>
      <c r="E8" s="233"/>
      <c r="F8" s="234"/>
      <c r="G8" s="234">
        <f>SUMIF(AE9:AE26,"&lt;&gt;NOR",G9:G26)</f>
        <v>0</v>
      </c>
      <c r="H8" s="234"/>
      <c r="I8" s="234">
        <f>SUM(I9:I26)</f>
        <v>0</v>
      </c>
      <c r="J8" s="234"/>
      <c r="K8" s="234">
        <f>SUM(K9:K26)</f>
        <v>0</v>
      </c>
      <c r="L8" s="234"/>
      <c r="M8" s="234">
        <f>SUM(M9:M26)</f>
        <v>0</v>
      </c>
      <c r="N8" s="215"/>
      <c r="O8" s="215">
        <f>SUM(O9:O26)</f>
        <v>0.36619000000000007</v>
      </c>
      <c r="P8" s="215"/>
      <c r="Q8" s="215">
        <f>SUM(Q9:Q26)</f>
        <v>0</v>
      </c>
      <c r="R8" s="215"/>
      <c r="S8" s="215"/>
      <c r="T8" s="230"/>
      <c r="U8" s="215">
        <f>SUM(U9:U26)</f>
        <v>175.14000000000004</v>
      </c>
      <c r="AE8" t="s">
        <v>84</v>
      </c>
    </row>
    <row r="9" spans="1:60" outlineLevel="1" x14ac:dyDescent="0.2">
      <c r="A9" s="211">
        <v>1</v>
      </c>
      <c r="B9" s="217" t="s">
        <v>85</v>
      </c>
      <c r="C9" s="256" t="s">
        <v>86</v>
      </c>
      <c r="D9" s="219" t="s">
        <v>87</v>
      </c>
      <c r="E9" s="223">
        <v>72</v>
      </c>
      <c r="F9" s="225">
        <f>H9+J9</f>
        <v>0</v>
      </c>
      <c r="G9" s="226">
        <f>ROUND(E9*F9,2)</f>
        <v>0</v>
      </c>
      <c r="H9" s="226"/>
      <c r="I9" s="226">
        <f>ROUND(E9*H9,2)</f>
        <v>0</v>
      </c>
      <c r="J9" s="226"/>
      <c r="K9" s="226">
        <f>ROUND(E9*J9,2)</f>
        <v>0</v>
      </c>
      <c r="L9" s="226">
        <v>21</v>
      </c>
      <c r="M9" s="226">
        <f>G9*(1+L9/100)</f>
        <v>0</v>
      </c>
      <c r="N9" s="219">
        <v>0</v>
      </c>
      <c r="O9" s="219">
        <f>ROUND(E9*N9,5)</f>
        <v>0</v>
      </c>
      <c r="P9" s="219">
        <v>0</v>
      </c>
      <c r="Q9" s="219">
        <f>ROUND(E9*P9,5)</f>
        <v>0</v>
      </c>
      <c r="R9" s="219"/>
      <c r="S9" s="219"/>
      <c r="T9" s="220">
        <v>5.0500000000000003E-2</v>
      </c>
      <c r="U9" s="219">
        <f>ROUND(E9*T9,2)</f>
        <v>3.64</v>
      </c>
      <c r="V9" s="210"/>
      <c r="W9" s="210"/>
      <c r="X9" s="210"/>
      <c r="Y9" s="210"/>
      <c r="Z9" s="210"/>
      <c r="AA9" s="210"/>
      <c r="AB9" s="210"/>
      <c r="AC9" s="210"/>
      <c r="AD9" s="210"/>
      <c r="AE9" s="210" t="s">
        <v>88</v>
      </c>
      <c r="AF9" s="210"/>
      <c r="AG9" s="210"/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1">
        <v>2</v>
      </c>
      <c r="B10" s="217" t="s">
        <v>89</v>
      </c>
      <c r="C10" s="256" t="s">
        <v>90</v>
      </c>
      <c r="D10" s="219" t="s">
        <v>87</v>
      </c>
      <c r="E10" s="223">
        <v>12</v>
      </c>
      <c r="F10" s="225">
        <f>H10+J10</f>
        <v>0</v>
      </c>
      <c r="G10" s="226">
        <f>ROUND(E10*F10,2)</f>
        <v>0</v>
      </c>
      <c r="H10" s="226"/>
      <c r="I10" s="226">
        <f>ROUND(E10*H10,2)</f>
        <v>0</v>
      </c>
      <c r="J10" s="226"/>
      <c r="K10" s="226">
        <f>ROUND(E10*J10,2)</f>
        <v>0</v>
      </c>
      <c r="L10" s="226">
        <v>21</v>
      </c>
      <c r="M10" s="226">
        <f>G10*(1+L10/100)</f>
        <v>0</v>
      </c>
      <c r="N10" s="219">
        <v>0</v>
      </c>
      <c r="O10" s="219">
        <f>ROUND(E10*N10,5)</f>
        <v>0</v>
      </c>
      <c r="P10" s="219">
        <v>0</v>
      </c>
      <c r="Q10" s="219">
        <f>ROUND(E10*P10,5)</f>
        <v>0</v>
      </c>
      <c r="R10" s="219"/>
      <c r="S10" s="219"/>
      <c r="T10" s="220">
        <v>8.2170000000000007E-2</v>
      </c>
      <c r="U10" s="219">
        <f>ROUND(E10*T10,2)</f>
        <v>0.99</v>
      </c>
      <c r="V10" s="210"/>
      <c r="W10" s="210"/>
      <c r="X10" s="210"/>
      <c r="Y10" s="210"/>
      <c r="Z10" s="210"/>
      <c r="AA10" s="210"/>
      <c r="AB10" s="210"/>
      <c r="AC10" s="210"/>
      <c r="AD10" s="210"/>
      <c r="AE10" s="210" t="s">
        <v>88</v>
      </c>
      <c r="AF10" s="210"/>
      <c r="AG10" s="210"/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1">
        <v>3</v>
      </c>
      <c r="B11" s="217" t="s">
        <v>91</v>
      </c>
      <c r="C11" s="256" t="s">
        <v>92</v>
      </c>
      <c r="D11" s="219" t="s">
        <v>87</v>
      </c>
      <c r="E11" s="223">
        <v>2</v>
      </c>
      <c r="F11" s="225">
        <f>H11+J11</f>
        <v>0</v>
      </c>
      <c r="G11" s="226">
        <f>ROUND(E11*F11,2)</f>
        <v>0</v>
      </c>
      <c r="H11" s="226"/>
      <c r="I11" s="226">
        <f>ROUND(E11*H11,2)</f>
        <v>0</v>
      </c>
      <c r="J11" s="226"/>
      <c r="K11" s="226">
        <f>ROUND(E11*J11,2)</f>
        <v>0</v>
      </c>
      <c r="L11" s="226">
        <v>21</v>
      </c>
      <c r="M11" s="226">
        <f>G11*(1+L11/100)</f>
        <v>0</v>
      </c>
      <c r="N11" s="219">
        <v>0</v>
      </c>
      <c r="O11" s="219">
        <f>ROUND(E11*N11,5)</f>
        <v>0</v>
      </c>
      <c r="P11" s="219">
        <v>0</v>
      </c>
      <c r="Q11" s="219">
        <f>ROUND(E11*P11,5)</f>
        <v>0</v>
      </c>
      <c r="R11" s="219"/>
      <c r="S11" s="219"/>
      <c r="T11" s="220">
        <v>1.93967</v>
      </c>
      <c r="U11" s="219">
        <f>ROUND(E11*T11,2)</f>
        <v>3.88</v>
      </c>
      <c r="V11" s="210"/>
      <c r="W11" s="210"/>
      <c r="X11" s="210"/>
      <c r="Y11" s="210"/>
      <c r="Z11" s="210"/>
      <c r="AA11" s="210"/>
      <c r="AB11" s="210"/>
      <c r="AC11" s="210"/>
      <c r="AD11" s="210"/>
      <c r="AE11" s="210" t="s">
        <v>88</v>
      </c>
      <c r="AF11" s="210"/>
      <c r="AG11" s="210"/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11">
        <v>4</v>
      </c>
      <c r="B12" s="217" t="s">
        <v>93</v>
      </c>
      <c r="C12" s="256" t="s">
        <v>94</v>
      </c>
      <c r="D12" s="219" t="s">
        <v>87</v>
      </c>
      <c r="E12" s="223">
        <v>1</v>
      </c>
      <c r="F12" s="225">
        <f>H12+J12</f>
        <v>0</v>
      </c>
      <c r="G12" s="226">
        <f>ROUND(E12*F12,2)</f>
        <v>0</v>
      </c>
      <c r="H12" s="226"/>
      <c r="I12" s="226">
        <f>ROUND(E12*H12,2)</f>
        <v>0</v>
      </c>
      <c r="J12" s="226"/>
      <c r="K12" s="226">
        <f>ROUND(E12*J12,2)</f>
        <v>0</v>
      </c>
      <c r="L12" s="226">
        <v>21</v>
      </c>
      <c r="M12" s="226">
        <f>G12*(1+L12/100)</f>
        <v>0</v>
      </c>
      <c r="N12" s="219">
        <v>0</v>
      </c>
      <c r="O12" s="219">
        <f>ROUND(E12*N12,5)</f>
        <v>0</v>
      </c>
      <c r="P12" s="219">
        <v>0</v>
      </c>
      <c r="Q12" s="219">
        <f>ROUND(E12*P12,5)</f>
        <v>0</v>
      </c>
      <c r="R12" s="219"/>
      <c r="S12" s="219"/>
      <c r="T12" s="220">
        <v>4.5359999999999996</v>
      </c>
      <c r="U12" s="219">
        <f>ROUND(E12*T12,2)</f>
        <v>4.54</v>
      </c>
      <c r="V12" s="210"/>
      <c r="W12" s="210"/>
      <c r="X12" s="210"/>
      <c r="Y12" s="210"/>
      <c r="Z12" s="210"/>
      <c r="AA12" s="210"/>
      <c r="AB12" s="210"/>
      <c r="AC12" s="210"/>
      <c r="AD12" s="210"/>
      <c r="AE12" s="210" t="s">
        <v>88</v>
      </c>
      <c r="AF12" s="210"/>
      <c r="AG12" s="210"/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11">
        <v>5</v>
      </c>
      <c r="B13" s="217" t="s">
        <v>95</v>
      </c>
      <c r="C13" s="256" t="s">
        <v>96</v>
      </c>
      <c r="D13" s="219" t="s">
        <v>87</v>
      </c>
      <c r="E13" s="223">
        <v>12</v>
      </c>
      <c r="F13" s="225">
        <f>H13+J13</f>
        <v>0</v>
      </c>
      <c r="G13" s="226">
        <f>ROUND(E13*F13,2)</f>
        <v>0</v>
      </c>
      <c r="H13" s="226"/>
      <c r="I13" s="226">
        <f>ROUND(E13*H13,2)</f>
        <v>0</v>
      </c>
      <c r="J13" s="226"/>
      <c r="K13" s="226">
        <f>ROUND(E13*J13,2)</f>
        <v>0</v>
      </c>
      <c r="L13" s="226">
        <v>21</v>
      </c>
      <c r="M13" s="226">
        <f>G13*(1+L13/100)</f>
        <v>0</v>
      </c>
      <c r="N13" s="219">
        <v>0</v>
      </c>
      <c r="O13" s="219">
        <f>ROUND(E13*N13,5)</f>
        <v>0</v>
      </c>
      <c r="P13" s="219">
        <v>0</v>
      </c>
      <c r="Q13" s="219">
        <f>ROUND(E13*P13,5)</f>
        <v>0</v>
      </c>
      <c r="R13" s="219"/>
      <c r="S13" s="219"/>
      <c r="T13" s="220">
        <v>1.1439999999999999</v>
      </c>
      <c r="U13" s="219">
        <f>ROUND(E13*T13,2)</f>
        <v>13.73</v>
      </c>
      <c r="V13" s="210"/>
      <c r="W13" s="210"/>
      <c r="X13" s="210"/>
      <c r="Y13" s="210"/>
      <c r="Z13" s="210"/>
      <c r="AA13" s="210"/>
      <c r="AB13" s="210"/>
      <c r="AC13" s="210"/>
      <c r="AD13" s="210"/>
      <c r="AE13" s="210" t="s">
        <v>88</v>
      </c>
      <c r="AF13" s="210"/>
      <c r="AG13" s="210"/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1">
        <v>6</v>
      </c>
      <c r="B14" s="217" t="s">
        <v>97</v>
      </c>
      <c r="C14" s="256" t="s">
        <v>98</v>
      </c>
      <c r="D14" s="219" t="s">
        <v>87</v>
      </c>
      <c r="E14" s="223">
        <v>12</v>
      </c>
      <c r="F14" s="225">
        <f>H14+J14</f>
        <v>0</v>
      </c>
      <c r="G14" s="226">
        <f>ROUND(E14*F14,2)</f>
        <v>0</v>
      </c>
      <c r="H14" s="226"/>
      <c r="I14" s="226">
        <f>ROUND(E14*H14,2)</f>
        <v>0</v>
      </c>
      <c r="J14" s="226"/>
      <c r="K14" s="226">
        <f>ROUND(E14*J14,2)</f>
        <v>0</v>
      </c>
      <c r="L14" s="226">
        <v>21</v>
      </c>
      <c r="M14" s="226">
        <f>G14*(1+L14/100)</f>
        <v>0</v>
      </c>
      <c r="N14" s="219">
        <v>0</v>
      </c>
      <c r="O14" s="219">
        <f>ROUND(E14*N14,5)</f>
        <v>0</v>
      </c>
      <c r="P14" s="219">
        <v>0</v>
      </c>
      <c r="Q14" s="219">
        <f>ROUND(E14*P14,5)</f>
        <v>0</v>
      </c>
      <c r="R14" s="219"/>
      <c r="S14" s="219"/>
      <c r="T14" s="220">
        <v>1.68333</v>
      </c>
      <c r="U14" s="219">
        <f>ROUND(E14*T14,2)</f>
        <v>20.2</v>
      </c>
      <c r="V14" s="210"/>
      <c r="W14" s="210"/>
      <c r="X14" s="210"/>
      <c r="Y14" s="210"/>
      <c r="Z14" s="210"/>
      <c r="AA14" s="210"/>
      <c r="AB14" s="210"/>
      <c r="AC14" s="210"/>
      <c r="AD14" s="210"/>
      <c r="AE14" s="210" t="s">
        <v>88</v>
      </c>
      <c r="AF14" s="210"/>
      <c r="AG14" s="210"/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11">
        <v>7</v>
      </c>
      <c r="B15" s="217" t="s">
        <v>99</v>
      </c>
      <c r="C15" s="256" t="s">
        <v>100</v>
      </c>
      <c r="D15" s="219" t="s">
        <v>101</v>
      </c>
      <c r="E15" s="223">
        <v>12</v>
      </c>
      <c r="F15" s="225">
        <f>H15+J15</f>
        <v>0</v>
      </c>
      <c r="G15" s="226">
        <f>ROUND(E15*F15,2)</f>
        <v>0</v>
      </c>
      <c r="H15" s="226"/>
      <c r="I15" s="226">
        <f>ROUND(E15*H15,2)</f>
        <v>0</v>
      </c>
      <c r="J15" s="226"/>
      <c r="K15" s="226">
        <f>ROUND(E15*J15,2)</f>
        <v>0</v>
      </c>
      <c r="L15" s="226">
        <v>21</v>
      </c>
      <c r="M15" s="226">
        <f>G15*(1+L15/100)</f>
        <v>0</v>
      </c>
      <c r="N15" s="219">
        <v>0</v>
      </c>
      <c r="O15" s="219">
        <f>ROUND(E15*N15,5)</f>
        <v>0</v>
      </c>
      <c r="P15" s="219">
        <v>0</v>
      </c>
      <c r="Q15" s="219">
        <f>ROUND(E15*P15,5)</f>
        <v>0</v>
      </c>
      <c r="R15" s="219"/>
      <c r="S15" s="219"/>
      <c r="T15" s="220">
        <v>0</v>
      </c>
      <c r="U15" s="219">
        <f>ROUND(E15*T15,2)</f>
        <v>0</v>
      </c>
      <c r="V15" s="210"/>
      <c r="W15" s="210"/>
      <c r="X15" s="210"/>
      <c r="Y15" s="210"/>
      <c r="Z15" s="210"/>
      <c r="AA15" s="210"/>
      <c r="AB15" s="210"/>
      <c r="AC15" s="210"/>
      <c r="AD15" s="210"/>
      <c r="AE15" s="210" t="s">
        <v>88</v>
      </c>
      <c r="AF15" s="210"/>
      <c r="AG15" s="210"/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1">
        <v>8</v>
      </c>
      <c r="B16" s="217" t="s">
        <v>102</v>
      </c>
      <c r="C16" s="256" t="s">
        <v>103</v>
      </c>
      <c r="D16" s="219" t="s">
        <v>87</v>
      </c>
      <c r="E16" s="223">
        <v>12</v>
      </c>
      <c r="F16" s="225">
        <f>H16+J16</f>
        <v>0</v>
      </c>
      <c r="G16" s="226">
        <f>ROUND(E16*F16,2)</f>
        <v>0</v>
      </c>
      <c r="H16" s="226"/>
      <c r="I16" s="226">
        <f>ROUND(E16*H16,2)</f>
        <v>0</v>
      </c>
      <c r="J16" s="226"/>
      <c r="K16" s="226">
        <f>ROUND(E16*J16,2)</f>
        <v>0</v>
      </c>
      <c r="L16" s="226">
        <v>21</v>
      </c>
      <c r="M16" s="226">
        <f>G16*(1+L16/100)</f>
        <v>0</v>
      </c>
      <c r="N16" s="219">
        <v>0</v>
      </c>
      <c r="O16" s="219">
        <f>ROUND(E16*N16,5)</f>
        <v>0</v>
      </c>
      <c r="P16" s="219">
        <v>0</v>
      </c>
      <c r="Q16" s="219">
        <f>ROUND(E16*P16,5)</f>
        <v>0</v>
      </c>
      <c r="R16" s="219"/>
      <c r="S16" s="219"/>
      <c r="T16" s="220">
        <v>1.3666700000000001</v>
      </c>
      <c r="U16" s="219">
        <f>ROUND(E16*T16,2)</f>
        <v>16.399999999999999</v>
      </c>
      <c r="V16" s="210"/>
      <c r="W16" s="210"/>
      <c r="X16" s="210"/>
      <c r="Y16" s="210"/>
      <c r="Z16" s="210"/>
      <c r="AA16" s="210"/>
      <c r="AB16" s="210"/>
      <c r="AC16" s="210"/>
      <c r="AD16" s="210"/>
      <c r="AE16" s="210" t="s">
        <v>88</v>
      </c>
      <c r="AF16" s="210"/>
      <c r="AG16" s="210"/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1" x14ac:dyDescent="0.2">
      <c r="A17" s="211">
        <v>9</v>
      </c>
      <c r="B17" s="217" t="s">
        <v>104</v>
      </c>
      <c r="C17" s="256" t="s">
        <v>105</v>
      </c>
      <c r="D17" s="219" t="s">
        <v>106</v>
      </c>
      <c r="E17" s="223">
        <v>344</v>
      </c>
      <c r="F17" s="225">
        <f>H17+J17</f>
        <v>0</v>
      </c>
      <c r="G17" s="226">
        <f>ROUND(E17*F17,2)</f>
        <v>0</v>
      </c>
      <c r="H17" s="226"/>
      <c r="I17" s="226">
        <f>ROUND(E17*H17,2)</f>
        <v>0</v>
      </c>
      <c r="J17" s="226"/>
      <c r="K17" s="226">
        <f>ROUND(E17*J17,2)</f>
        <v>0</v>
      </c>
      <c r="L17" s="226">
        <v>21</v>
      </c>
      <c r="M17" s="226">
        <f>G17*(1+L17/100)</f>
        <v>0</v>
      </c>
      <c r="N17" s="219">
        <v>1.0499999999999999E-3</v>
      </c>
      <c r="O17" s="219">
        <f>ROUND(E17*N17,5)</f>
        <v>0.36120000000000002</v>
      </c>
      <c r="P17" s="219">
        <v>0</v>
      </c>
      <c r="Q17" s="219">
        <f>ROUND(E17*P17,5)</f>
        <v>0</v>
      </c>
      <c r="R17" s="219"/>
      <c r="S17" s="219"/>
      <c r="T17" s="220">
        <v>0.16</v>
      </c>
      <c r="U17" s="219">
        <f>ROUND(E17*T17,2)</f>
        <v>55.04</v>
      </c>
      <c r="V17" s="210"/>
      <c r="W17" s="210"/>
      <c r="X17" s="210"/>
      <c r="Y17" s="210"/>
      <c r="Z17" s="210"/>
      <c r="AA17" s="210"/>
      <c r="AB17" s="210"/>
      <c r="AC17" s="210"/>
      <c r="AD17" s="210"/>
      <c r="AE17" s="210" t="s">
        <v>88</v>
      </c>
      <c r="AF17" s="210"/>
      <c r="AG17" s="210"/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2.5" outlineLevel="1" x14ac:dyDescent="0.2">
      <c r="A18" s="211">
        <v>10</v>
      </c>
      <c r="B18" s="217" t="s">
        <v>107</v>
      </c>
      <c r="C18" s="256" t="s">
        <v>108</v>
      </c>
      <c r="D18" s="219" t="s">
        <v>87</v>
      </c>
      <c r="E18" s="223">
        <v>30</v>
      </c>
      <c r="F18" s="225">
        <f>H18+J18</f>
        <v>0</v>
      </c>
      <c r="G18" s="226">
        <f>ROUND(E18*F18,2)</f>
        <v>0</v>
      </c>
      <c r="H18" s="226"/>
      <c r="I18" s="226">
        <f>ROUND(E18*H18,2)</f>
        <v>0</v>
      </c>
      <c r="J18" s="226"/>
      <c r="K18" s="226">
        <f>ROUND(E18*J18,2)</f>
        <v>0</v>
      </c>
      <c r="L18" s="226">
        <v>21</v>
      </c>
      <c r="M18" s="226">
        <f>G18*(1+L18/100)</f>
        <v>0</v>
      </c>
      <c r="N18" s="219">
        <v>1.1E-4</v>
      </c>
      <c r="O18" s="219">
        <f>ROUND(E18*N18,5)</f>
        <v>3.3E-3</v>
      </c>
      <c r="P18" s="219">
        <v>0</v>
      </c>
      <c r="Q18" s="219">
        <f>ROUND(E18*P18,5)</f>
        <v>0</v>
      </c>
      <c r="R18" s="219"/>
      <c r="S18" s="219"/>
      <c r="T18" s="220">
        <v>0.24</v>
      </c>
      <c r="U18" s="219">
        <f>ROUND(E18*T18,2)</f>
        <v>7.2</v>
      </c>
      <c r="V18" s="210"/>
      <c r="W18" s="210"/>
      <c r="X18" s="210"/>
      <c r="Y18" s="210"/>
      <c r="Z18" s="210"/>
      <c r="AA18" s="210"/>
      <c r="AB18" s="210"/>
      <c r="AC18" s="210"/>
      <c r="AD18" s="210"/>
      <c r="AE18" s="210" t="s">
        <v>88</v>
      </c>
      <c r="AF18" s="210"/>
      <c r="AG18" s="210"/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33.75" outlineLevel="1" x14ac:dyDescent="0.2">
      <c r="A19" s="211">
        <v>11</v>
      </c>
      <c r="B19" s="217" t="s">
        <v>109</v>
      </c>
      <c r="C19" s="256" t="s">
        <v>110</v>
      </c>
      <c r="D19" s="219" t="s">
        <v>87</v>
      </c>
      <c r="E19" s="223">
        <v>13</v>
      </c>
      <c r="F19" s="225">
        <f>H19+J19</f>
        <v>0</v>
      </c>
      <c r="G19" s="226">
        <f>ROUND(E19*F19,2)</f>
        <v>0</v>
      </c>
      <c r="H19" s="226"/>
      <c r="I19" s="226">
        <f>ROUND(E19*H19,2)</f>
        <v>0</v>
      </c>
      <c r="J19" s="226"/>
      <c r="K19" s="226">
        <f>ROUND(E19*J19,2)</f>
        <v>0</v>
      </c>
      <c r="L19" s="226">
        <v>21</v>
      </c>
      <c r="M19" s="226">
        <f>G19*(1+L19/100)</f>
        <v>0</v>
      </c>
      <c r="N19" s="219">
        <v>1.2999999999999999E-4</v>
      </c>
      <c r="O19" s="219">
        <f>ROUND(E19*N19,5)</f>
        <v>1.6900000000000001E-3</v>
      </c>
      <c r="P19" s="219">
        <v>0</v>
      </c>
      <c r="Q19" s="219">
        <f>ROUND(E19*P19,5)</f>
        <v>0</v>
      </c>
      <c r="R19" s="219"/>
      <c r="S19" s="219"/>
      <c r="T19" s="220">
        <v>0.35</v>
      </c>
      <c r="U19" s="219">
        <f>ROUND(E19*T19,2)</f>
        <v>4.55</v>
      </c>
      <c r="V19" s="210"/>
      <c r="W19" s="210"/>
      <c r="X19" s="210"/>
      <c r="Y19" s="210"/>
      <c r="Z19" s="210"/>
      <c r="AA19" s="210"/>
      <c r="AB19" s="210"/>
      <c r="AC19" s="210"/>
      <c r="AD19" s="210"/>
      <c r="AE19" s="210" t="s">
        <v>88</v>
      </c>
      <c r="AF19" s="210"/>
      <c r="AG19" s="210"/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1">
        <v>12</v>
      </c>
      <c r="B20" s="217" t="s">
        <v>111</v>
      </c>
      <c r="C20" s="256" t="s">
        <v>112</v>
      </c>
      <c r="D20" s="219" t="s">
        <v>106</v>
      </c>
      <c r="E20" s="223">
        <v>7</v>
      </c>
      <c r="F20" s="225">
        <f>H20+J20</f>
        <v>0</v>
      </c>
      <c r="G20" s="226">
        <f>ROUND(E20*F20,2)</f>
        <v>0</v>
      </c>
      <c r="H20" s="226"/>
      <c r="I20" s="226">
        <f>ROUND(E20*H20,2)</f>
        <v>0</v>
      </c>
      <c r="J20" s="226"/>
      <c r="K20" s="226">
        <f>ROUND(E20*J20,2)</f>
        <v>0</v>
      </c>
      <c r="L20" s="226">
        <v>21</v>
      </c>
      <c r="M20" s="226">
        <f>G20*(1+L20/100)</f>
        <v>0</v>
      </c>
      <c r="N20" s="219">
        <v>0</v>
      </c>
      <c r="O20" s="219">
        <f>ROUND(E20*N20,5)</f>
        <v>0</v>
      </c>
      <c r="P20" s="219">
        <v>0</v>
      </c>
      <c r="Q20" s="219">
        <f>ROUND(E20*P20,5)</f>
        <v>0</v>
      </c>
      <c r="R20" s="219"/>
      <c r="S20" s="219"/>
      <c r="T20" s="220">
        <v>2.5659999999999999E-2</v>
      </c>
      <c r="U20" s="219">
        <f>ROUND(E20*T20,2)</f>
        <v>0.18</v>
      </c>
      <c r="V20" s="210"/>
      <c r="W20" s="210"/>
      <c r="X20" s="210"/>
      <c r="Y20" s="210"/>
      <c r="Z20" s="210"/>
      <c r="AA20" s="210"/>
      <c r="AB20" s="210"/>
      <c r="AC20" s="210"/>
      <c r="AD20" s="210"/>
      <c r="AE20" s="210" t="s">
        <v>88</v>
      </c>
      <c r="AF20" s="210"/>
      <c r="AG20" s="210"/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11">
        <v>13</v>
      </c>
      <c r="B21" s="217" t="s">
        <v>113</v>
      </c>
      <c r="C21" s="256" t="s">
        <v>114</v>
      </c>
      <c r="D21" s="219" t="s">
        <v>106</v>
      </c>
      <c r="E21" s="223">
        <v>65</v>
      </c>
      <c r="F21" s="225">
        <f>H21+J21</f>
        <v>0</v>
      </c>
      <c r="G21" s="226">
        <f>ROUND(E21*F21,2)</f>
        <v>0</v>
      </c>
      <c r="H21" s="226"/>
      <c r="I21" s="226">
        <f>ROUND(E21*H21,2)</f>
        <v>0</v>
      </c>
      <c r="J21" s="226"/>
      <c r="K21" s="226">
        <f>ROUND(E21*J21,2)</f>
        <v>0</v>
      </c>
      <c r="L21" s="226">
        <v>21</v>
      </c>
      <c r="M21" s="226">
        <f>G21*(1+L21/100)</f>
        <v>0</v>
      </c>
      <c r="N21" s="219">
        <v>0</v>
      </c>
      <c r="O21" s="219">
        <f>ROUND(E21*N21,5)</f>
        <v>0</v>
      </c>
      <c r="P21" s="219">
        <v>0</v>
      </c>
      <c r="Q21" s="219">
        <f>ROUND(E21*P21,5)</f>
        <v>0</v>
      </c>
      <c r="R21" s="219"/>
      <c r="S21" s="219"/>
      <c r="T21" s="220">
        <v>0.05</v>
      </c>
      <c r="U21" s="219">
        <f>ROUND(E21*T21,2)</f>
        <v>3.25</v>
      </c>
      <c r="V21" s="210"/>
      <c r="W21" s="210"/>
      <c r="X21" s="210"/>
      <c r="Y21" s="210"/>
      <c r="Z21" s="210"/>
      <c r="AA21" s="210"/>
      <c r="AB21" s="210"/>
      <c r="AC21" s="210"/>
      <c r="AD21" s="210"/>
      <c r="AE21" s="210" t="s">
        <v>88</v>
      </c>
      <c r="AF21" s="210"/>
      <c r="AG21" s="210"/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1">
        <v>14</v>
      </c>
      <c r="B22" s="217" t="s">
        <v>115</v>
      </c>
      <c r="C22" s="256" t="s">
        <v>116</v>
      </c>
      <c r="D22" s="219" t="s">
        <v>106</v>
      </c>
      <c r="E22" s="223">
        <v>395</v>
      </c>
      <c r="F22" s="225">
        <f>H22+J22</f>
        <v>0</v>
      </c>
      <c r="G22" s="226">
        <f>ROUND(E22*F22,2)</f>
        <v>0</v>
      </c>
      <c r="H22" s="226"/>
      <c r="I22" s="226">
        <f>ROUND(E22*H22,2)</f>
        <v>0</v>
      </c>
      <c r="J22" s="226"/>
      <c r="K22" s="226">
        <f>ROUND(E22*J22,2)</f>
        <v>0</v>
      </c>
      <c r="L22" s="226">
        <v>21</v>
      </c>
      <c r="M22" s="226">
        <f>G22*(1+L22/100)</f>
        <v>0</v>
      </c>
      <c r="N22" s="219">
        <v>0</v>
      </c>
      <c r="O22" s="219">
        <f>ROUND(E22*N22,5)</f>
        <v>0</v>
      </c>
      <c r="P22" s="219">
        <v>0</v>
      </c>
      <c r="Q22" s="219">
        <f>ROUND(E22*P22,5)</f>
        <v>0</v>
      </c>
      <c r="R22" s="219"/>
      <c r="S22" s="219"/>
      <c r="T22" s="220">
        <v>6.2700000000000006E-2</v>
      </c>
      <c r="U22" s="219">
        <f>ROUND(E22*T22,2)</f>
        <v>24.77</v>
      </c>
      <c r="V22" s="210"/>
      <c r="W22" s="210"/>
      <c r="X22" s="210"/>
      <c r="Y22" s="210"/>
      <c r="Z22" s="210"/>
      <c r="AA22" s="210"/>
      <c r="AB22" s="210"/>
      <c r="AC22" s="210"/>
      <c r="AD22" s="210"/>
      <c r="AE22" s="210" t="s">
        <v>88</v>
      </c>
      <c r="AF22" s="210"/>
      <c r="AG22" s="210"/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2.5" outlineLevel="1" x14ac:dyDescent="0.2">
      <c r="A23" s="211">
        <v>15</v>
      </c>
      <c r="B23" s="217" t="s">
        <v>117</v>
      </c>
      <c r="C23" s="256" t="s">
        <v>118</v>
      </c>
      <c r="D23" s="219" t="s">
        <v>106</v>
      </c>
      <c r="E23" s="223">
        <v>5</v>
      </c>
      <c r="F23" s="225">
        <f>H23+J23</f>
        <v>0</v>
      </c>
      <c r="G23" s="226">
        <f>ROUND(E23*F23,2)</f>
        <v>0</v>
      </c>
      <c r="H23" s="226"/>
      <c r="I23" s="226">
        <f>ROUND(E23*H23,2)</f>
        <v>0</v>
      </c>
      <c r="J23" s="226"/>
      <c r="K23" s="226">
        <f>ROUND(E23*J23,2)</f>
        <v>0</v>
      </c>
      <c r="L23" s="226">
        <v>21</v>
      </c>
      <c r="M23" s="226">
        <f>G23*(1+L23/100)</f>
        <v>0</v>
      </c>
      <c r="N23" s="219">
        <v>0</v>
      </c>
      <c r="O23" s="219">
        <f>ROUND(E23*N23,5)</f>
        <v>0</v>
      </c>
      <c r="P23" s="219">
        <v>0</v>
      </c>
      <c r="Q23" s="219">
        <f>ROUND(E23*P23,5)</f>
        <v>0</v>
      </c>
      <c r="R23" s="219"/>
      <c r="S23" s="219"/>
      <c r="T23" s="220">
        <v>7.4060000000000001E-2</v>
      </c>
      <c r="U23" s="219">
        <f>ROUND(E23*T23,2)</f>
        <v>0.37</v>
      </c>
      <c r="V23" s="210"/>
      <c r="W23" s="210"/>
      <c r="X23" s="210"/>
      <c r="Y23" s="210"/>
      <c r="Z23" s="210"/>
      <c r="AA23" s="210"/>
      <c r="AB23" s="210"/>
      <c r="AC23" s="210"/>
      <c r="AD23" s="210"/>
      <c r="AE23" s="210" t="s">
        <v>88</v>
      </c>
      <c r="AF23" s="210"/>
      <c r="AG23" s="210"/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1">
        <v>16</v>
      </c>
      <c r="B24" s="217" t="s">
        <v>119</v>
      </c>
      <c r="C24" s="256" t="s">
        <v>120</v>
      </c>
      <c r="D24" s="219" t="s">
        <v>106</v>
      </c>
      <c r="E24" s="223">
        <v>400</v>
      </c>
      <c r="F24" s="225">
        <f>H24+J24</f>
        <v>0</v>
      </c>
      <c r="G24" s="226">
        <f>ROUND(E24*F24,2)</f>
        <v>0</v>
      </c>
      <c r="H24" s="226"/>
      <c r="I24" s="226">
        <f>ROUND(E24*H24,2)</f>
        <v>0</v>
      </c>
      <c r="J24" s="226"/>
      <c r="K24" s="226">
        <f>ROUND(E24*J24,2)</f>
        <v>0</v>
      </c>
      <c r="L24" s="226">
        <v>21</v>
      </c>
      <c r="M24" s="226">
        <f>G24*(1+L24/100)</f>
        <v>0</v>
      </c>
      <c r="N24" s="219">
        <v>0</v>
      </c>
      <c r="O24" s="219">
        <f>ROUND(E24*N24,5)</f>
        <v>0</v>
      </c>
      <c r="P24" s="219">
        <v>0</v>
      </c>
      <c r="Q24" s="219">
        <f>ROUND(E24*P24,5)</f>
        <v>0</v>
      </c>
      <c r="R24" s="219"/>
      <c r="S24" s="219"/>
      <c r="T24" s="220">
        <v>2.1000000000000001E-2</v>
      </c>
      <c r="U24" s="219">
        <f>ROUND(E24*T24,2)</f>
        <v>8.4</v>
      </c>
      <c r="V24" s="210"/>
      <c r="W24" s="210"/>
      <c r="X24" s="210"/>
      <c r="Y24" s="210"/>
      <c r="Z24" s="210"/>
      <c r="AA24" s="210"/>
      <c r="AB24" s="210"/>
      <c r="AC24" s="210"/>
      <c r="AD24" s="210"/>
      <c r="AE24" s="210" t="s">
        <v>88</v>
      </c>
      <c r="AF24" s="210"/>
      <c r="AG24" s="210"/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1">
        <v>17</v>
      </c>
      <c r="B25" s="217" t="s">
        <v>121</v>
      </c>
      <c r="C25" s="256" t="s">
        <v>122</v>
      </c>
      <c r="D25" s="219" t="s">
        <v>87</v>
      </c>
      <c r="E25" s="223">
        <v>24</v>
      </c>
      <c r="F25" s="225">
        <f>H25+J25</f>
        <v>0</v>
      </c>
      <c r="G25" s="226">
        <f>ROUND(E25*F25,2)</f>
        <v>0</v>
      </c>
      <c r="H25" s="226"/>
      <c r="I25" s="226">
        <f>ROUND(E25*H25,2)</f>
        <v>0</v>
      </c>
      <c r="J25" s="226"/>
      <c r="K25" s="226">
        <f>ROUND(E25*J25,2)</f>
        <v>0</v>
      </c>
      <c r="L25" s="226">
        <v>21</v>
      </c>
      <c r="M25" s="226">
        <f>G25*(1+L25/100)</f>
        <v>0</v>
      </c>
      <c r="N25" s="219">
        <v>0</v>
      </c>
      <c r="O25" s="219">
        <f>ROUND(E25*N25,5)</f>
        <v>0</v>
      </c>
      <c r="P25" s="219">
        <v>0</v>
      </c>
      <c r="Q25" s="219">
        <f>ROUND(E25*P25,5)</f>
        <v>0</v>
      </c>
      <c r="R25" s="219"/>
      <c r="S25" s="219"/>
      <c r="T25" s="220">
        <v>0</v>
      </c>
      <c r="U25" s="219">
        <f>ROUND(E25*T25,2)</f>
        <v>0</v>
      </c>
      <c r="V25" s="210"/>
      <c r="W25" s="210"/>
      <c r="X25" s="210"/>
      <c r="Y25" s="210"/>
      <c r="Z25" s="210"/>
      <c r="AA25" s="210"/>
      <c r="AB25" s="210"/>
      <c r="AC25" s="210"/>
      <c r="AD25" s="210"/>
      <c r="AE25" s="210" t="s">
        <v>88</v>
      </c>
      <c r="AF25" s="210"/>
      <c r="AG25" s="210"/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11">
        <v>18</v>
      </c>
      <c r="B26" s="217" t="s">
        <v>123</v>
      </c>
      <c r="C26" s="256" t="s">
        <v>124</v>
      </c>
      <c r="D26" s="219" t="s">
        <v>125</v>
      </c>
      <c r="E26" s="223">
        <v>8</v>
      </c>
      <c r="F26" s="225">
        <f>H26+J26</f>
        <v>0</v>
      </c>
      <c r="G26" s="226">
        <f>ROUND(E26*F26,2)</f>
        <v>0</v>
      </c>
      <c r="H26" s="226"/>
      <c r="I26" s="226">
        <f>ROUND(E26*H26,2)</f>
        <v>0</v>
      </c>
      <c r="J26" s="226"/>
      <c r="K26" s="226">
        <f>ROUND(E26*J26,2)</f>
        <v>0</v>
      </c>
      <c r="L26" s="226">
        <v>21</v>
      </c>
      <c r="M26" s="226">
        <f>G26*(1+L26/100)</f>
        <v>0</v>
      </c>
      <c r="N26" s="219">
        <v>0</v>
      </c>
      <c r="O26" s="219">
        <f>ROUND(E26*N26,5)</f>
        <v>0</v>
      </c>
      <c r="P26" s="219">
        <v>0</v>
      </c>
      <c r="Q26" s="219">
        <f>ROUND(E26*P26,5)</f>
        <v>0</v>
      </c>
      <c r="R26" s="219"/>
      <c r="S26" s="219"/>
      <c r="T26" s="220">
        <v>1</v>
      </c>
      <c r="U26" s="219">
        <f>ROUND(E26*T26,2)</f>
        <v>8</v>
      </c>
      <c r="V26" s="210"/>
      <c r="W26" s="210"/>
      <c r="X26" s="210"/>
      <c r="Y26" s="210"/>
      <c r="Z26" s="210"/>
      <c r="AA26" s="210"/>
      <c r="AB26" s="210"/>
      <c r="AC26" s="210"/>
      <c r="AD26" s="210"/>
      <c r="AE26" s="210" t="s">
        <v>88</v>
      </c>
      <c r="AF26" s="210"/>
      <c r="AG26" s="210"/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x14ac:dyDescent="0.2">
      <c r="A27" s="212" t="s">
        <v>83</v>
      </c>
      <c r="B27" s="218" t="s">
        <v>52</v>
      </c>
      <c r="C27" s="257" t="s">
        <v>53</v>
      </c>
      <c r="D27" s="221"/>
      <c r="E27" s="224"/>
      <c r="F27" s="227"/>
      <c r="G27" s="227">
        <f>SUMIF(AE28:AE47,"&lt;&gt;NOR",G28:G47)</f>
        <v>0</v>
      </c>
      <c r="H27" s="227"/>
      <c r="I27" s="227">
        <f>SUM(I28:I47)</f>
        <v>0</v>
      </c>
      <c r="J27" s="227"/>
      <c r="K27" s="227">
        <f>SUM(K28:K47)</f>
        <v>0</v>
      </c>
      <c r="L27" s="227"/>
      <c r="M27" s="227">
        <f>SUM(M28:M47)</f>
        <v>0</v>
      </c>
      <c r="N27" s="221"/>
      <c r="O27" s="221">
        <f>SUM(O28:O47)</f>
        <v>42.763829999999999</v>
      </c>
      <c r="P27" s="221"/>
      <c r="Q27" s="221">
        <f>SUM(Q28:Q47)</f>
        <v>0</v>
      </c>
      <c r="R27" s="221"/>
      <c r="S27" s="221"/>
      <c r="T27" s="222"/>
      <c r="U27" s="221">
        <f>SUM(U28:U47)</f>
        <v>497.06</v>
      </c>
      <c r="AE27" t="s">
        <v>84</v>
      </c>
    </row>
    <row r="28" spans="1:60" ht="22.5" outlineLevel="1" x14ac:dyDescent="0.2">
      <c r="A28" s="211">
        <v>19</v>
      </c>
      <c r="B28" s="217" t="s">
        <v>126</v>
      </c>
      <c r="C28" s="256" t="s">
        <v>127</v>
      </c>
      <c r="D28" s="219" t="s">
        <v>128</v>
      </c>
      <c r="E28" s="223">
        <v>0.30299999999999999</v>
      </c>
      <c r="F28" s="225">
        <f>H28+J28</f>
        <v>0</v>
      </c>
      <c r="G28" s="226">
        <f>ROUND(E28*F28,2)</f>
        <v>0</v>
      </c>
      <c r="H28" s="226"/>
      <c r="I28" s="226">
        <f>ROUND(E28*H28,2)</f>
        <v>0</v>
      </c>
      <c r="J28" s="226"/>
      <c r="K28" s="226">
        <f>ROUND(E28*J28,2)</f>
        <v>0</v>
      </c>
      <c r="L28" s="226">
        <v>21</v>
      </c>
      <c r="M28" s="226">
        <f>G28*(1+L28/100)</f>
        <v>0</v>
      </c>
      <c r="N28" s="219">
        <v>0</v>
      </c>
      <c r="O28" s="219">
        <f>ROUND(E28*N28,5)</f>
        <v>0</v>
      </c>
      <c r="P28" s="219">
        <v>0</v>
      </c>
      <c r="Q28" s="219">
        <f>ROUND(E28*P28,5)</f>
        <v>0</v>
      </c>
      <c r="R28" s="219"/>
      <c r="S28" s="219"/>
      <c r="T28" s="220">
        <v>4.5990000000000002</v>
      </c>
      <c r="U28" s="219">
        <f>ROUND(E28*T28,2)</f>
        <v>1.39</v>
      </c>
      <c r="V28" s="210"/>
      <c r="W28" s="210"/>
      <c r="X28" s="210"/>
      <c r="Y28" s="210"/>
      <c r="Z28" s="210"/>
      <c r="AA28" s="210"/>
      <c r="AB28" s="210"/>
      <c r="AC28" s="210"/>
      <c r="AD28" s="210"/>
      <c r="AE28" s="210" t="s">
        <v>88</v>
      </c>
      <c r="AF28" s="210"/>
      <c r="AG28" s="210"/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ht="22.5" outlineLevel="1" x14ac:dyDescent="0.2">
      <c r="A29" s="211">
        <v>20</v>
      </c>
      <c r="B29" s="217" t="s">
        <v>129</v>
      </c>
      <c r="C29" s="256" t="s">
        <v>130</v>
      </c>
      <c r="D29" s="219" t="s">
        <v>131</v>
      </c>
      <c r="E29" s="223">
        <v>6</v>
      </c>
      <c r="F29" s="225">
        <f>H29+J29</f>
        <v>0</v>
      </c>
      <c r="G29" s="226">
        <f>ROUND(E29*F29,2)</f>
        <v>0</v>
      </c>
      <c r="H29" s="226"/>
      <c r="I29" s="226">
        <f>ROUND(E29*H29,2)</f>
        <v>0</v>
      </c>
      <c r="J29" s="226"/>
      <c r="K29" s="226">
        <f>ROUND(E29*J29,2)</f>
        <v>0</v>
      </c>
      <c r="L29" s="226">
        <v>21</v>
      </c>
      <c r="M29" s="226">
        <f>G29*(1+L29/100)</f>
        <v>0</v>
      </c>
      <c r="N29" s="219">
        <v>0</v>
      </c>
      <c r="O29" s="219">
        <f>ROUND(E29*N29,5)</f>
        <v>0</v>
      </c>
      <c r="P29" s="219">
        <v>0</v>
      </c>
      <c r="Q29" s="219">
        <f>ROUND(E29*P29,5)</f>
        <v>0</v>
      </c>
      <c r="R29" s="219"/>
      <c r="S29" s="219"/>
      <c r="T29" s="220">
        <v>3.44</v>
      </c>
      <c r="U29" s="219">
        <f>ROUND(E29*T29,2)</f>
        <v>20.64</v>
      </c>
      <c r="V29" s="210"/>
      <c r="W29" s="210"/>
      <c r="X29" s="210"/>
      <c r="Y29" s="210"/>
      <c r="Z29" s="210"/>
      <c r="AA29" s="210"/>
      <c r="AB29" s="210"/>
      <c r="AC29" s="210"/>
      <c r="AD29" s="210"/>
      <c r="AE29" s="210" t="s">
        <v>88</v>
      </c>
      <c r="AF29" s="210"/>
      <c r="AG29" s="210"/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ht="22.5" outlineLevel="1" x14ac:dyDescent="0.2">
      <c r="A30" s="211">
        <v>21</v>
      </c>
      <c r="B30" s="217" t="s">
        <v>132</v>
      </c>
      <c r="C30" s="256" t="s">
        <v>133</v>
      </c>
      <c r="D30" s="219" t="s">
        <v>87</v>
      </c>
      <c r="E30" s="223">
        <v>12</v>
      </c>
      <c r="F30" s="225">
        <f>H30+J30</f>
        <v>0</v>
      </c>
      <c r="G30" s="226">
        <f>ROUND(E30*F30,2)</f>
        <v>0</v>
      </c>
      <c r="H30" s="226"/>
      <c r="I30" s="226">
        <f>ROUND(E30*H30,2)</f>
        <v>0</v>
      </c>
      <c r="J30" s="226"/>
      <c r="K30" s="226">
        <f>ROUND(E30*J30,2)</f>
        <v>0</v>
      </c>
      <c r="L30" s="226">
        <v>21</v>
      </c>
      <c r="M30" s="226">
        <f>G30*(1+L30/100)</f>
        <v>0</v>
      </c>
      <c r="N30" s="219">
        <v>0.61185</v>
      </c>
      <c r="O30" s="219">
        <f>ROUND(E30*N30,5)</f>
        <v>7.3422000000000001</v>
      </c>
      <c r="P30" s="219">
        <v>0</v>
      </c>
      <c r="Q30" s="219">
        <f>ROUND(E30*P30,5)</f>
        <v>0</v>
      </c>
      <c r="R30" s="219"/>
      <c r="S30" s="219"/>
      <c r="T30" s="220">
        <v>2.1629999999999998</v>
      </c>
      <c r="U30" s="219">
        <f>ROUND(E30*T30,2)</f>
        <v>25.96</v>
      </c>
      <c r="V30" s="210"/>
      <c r="W30" s="210"/>
      <c r="X30" s="210"/>
      <c r="Y30" s="210"/>
      <c r="Z30" s="210"/>
      <c r="AA30" s="210"/>
      <c r="AB30" s="210"/>
      <c r="AC30" s="210"/>
      <c r="AD30" s="210"/>
      <c r="AE30" s="210" t="s">
        <v>88</v>
      </c>
      <c r="AF30" s="210"/>
      <c r="AG30" s="210"/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ht="22.5" outlineLevel="1" x14ac:dyDescent="0.2">
      <c r="A31" s="211">
        <v>22</v>
      </c>
      <c r="B31" s="217" t="s">
        <v>134</v>
      </c>
      <c r="C31" s="256" t="s">
        <v>135</v>
      </c>
      <c r="D31" s="219" t="s">
        <v>87</v>
      </c>
      <c r="E31" s="223">
        <v>13</v>
      </c>
      <c r="F31" s="225">
        <f>H31+J31</f>
        <v>0</v>
      </c>
      <c r="G31" s="226">
        <f>ROUND(E31*F31,2)</f>
        <v>0</v>
      </c>
      <c r="H31" s="226"/>
      <c r="I31" s="226">
        <f>ROUND(E31*H31,2)</f>
        <v>0</v>
      </c>
      <c r="J31" s="226"/>
      <c r="K31" s="226">
        <f>ROUND(E31*J31,2)</f>
        <v>0</v>
      </c>
      <c r="L31" s="226">
        <v>21</v>
      </c>
      <c r="M31" s="226">
        <f>G31*(1+L31/100)</f>
        <v>0</v>
      </c>
      <c r="N31" s="219">
        <v>0</v>
      </c>
      <c r="O31" s="219">
        <f>ROUND(E31*N31,5)</f>
        <v>0</v>
      </c>
      <c r="P31" s="219">
        <v>0</v>
      </c>
      <c r="Q31" s="219">
        <f>ROUND(E31*P31,5)</f>
        <v>0</v>
      </c>
      <c r="R31" s="219"/>
      <c r="S31" s="219"/>
      <c r="T31" s="220">
        <v>0.64</v>
      </c>
      <c r="U31" s="219">
        <f>ROUND(E31*T31,2)</f>
        <v>8.32</v>
      </c>
      <c r="V31" s="210"/>
      <c r="W31" s="210"/>
      <c r="X31" s="210"/>
      <c r="Y31" s="210"/>
      <c r="Z31" s="210"/>
      <c r="AA31" s="210"/>
      <c r="AB31" s="210"/>
      <c r="AC31" s="210"/>
      <c r="AD31" s="210"/>
      <c r="AE31" s="210" t="s">
        <v>88</v>
      </c>
      <c r="AF31" s="210"/>
      <c r="AG31" s="210"/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ht="22.5" outlineLevel="1" x14ac:dyDescent="0.2">
      <c r="A32" s="211">
        <v>23</v>
      </c>
      <c r="B32" s="217" t="s">
        <v>136</v>
      </c>
      <c r="C32" s="256" t="s">
        <v>137</v>
      </c>
      <c r="D32" s="219" t="s">
        <v>106</v>
      </c>
      <c r="E32" s="223">
        <v>284</v>
      </c>
      <c r="F32" s="225">
        <f>H32+J32</f>
        <v>0</v>
      </c>
      <c r="G32" s="226">
        <f>ROUND(E32*F32,2)</f>
        <v>0</v>
      </c>
      <c r="H32" s="226"/>
      <c r="I32" s="226">
        <f>ROUND(E32*H32,2)</f>
        <v>0</v>
      </c>
      <c r="J32" s="226"/>
      <c r="K32" s="226">
        <f>ROUND(E32*J32,2)</f>
        <v>0</v>
      </c>
      <c r="L32" s="226">
        <v>21</v>
      </c>
      <c r="M32" s="226">
        <f>G32*(1+L32/100)</f>
        <v>0</v>
      </c>
      <c r="N32" s="219">
        <v>0</v>
      </c>
      <c r="O32" s="219">
        <f>ROUND(E32*N32,5)</f>
        <v>0</v>
      </c>
      <c r="P32" s="219">
        <v>0</v>
      </c>
      <c r="Q32" s="219">
        <f>ROUND(E32*P32,5)</f>
        <v>0</v>
      </c>
      <c r="R32" s="219"/>
      <c r="S32" s="219"/>
      <c r="T32" s="220">
        <v>0.99</v>
      </c>
      <c r="U32" s="219">
        <f>ROUND(E32*T32,2)</f>
        <v>281.16000000000003</v>
      </c>
      <c r="V32" s="210"/>
      <c r="W32" s="210"/>
      <c r="X32" s="210"/>
      <c r="Y32" s="210"/>
      <c r="Z32" s="210"/>
      <c r="AA32" s="210"/>
      <c r="AB32" s="210"/>
      <c r="AC32" s="210"/>
      <c r="AD32" s="210"/>
      <c r="AE32" s="210" t="s">
        <v>88</v>
      </c>
      <c r="AF32" s="210"/>
      <c r="AG32" s="210"/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ht="22.5" outlineLevel="1" x14ac:dyDescent="0.2">
      <c r="A33" s="211">
        <v>24</v>
      </c>
      <c r="B33" s="217" t="s">
        <v>138</v>
      </c>
      <c r="C33" s="256" t="s">
        <v>139</v>
      </c>
      <c r="D33" s="219" t="s">
        <v>106</v>
      </c>
      <c r="E33" s="223">
        <v>19</v>
      </c>
      <c r="F33" s="225">
        <f>H33+J33</f>
        <v>0</v>
      </c>
      <c r="G33" s="226">
        <f>ROUND(E33*F33,2)</f>
        <v>0</v>
      </c>
      <c r="H33" s="226"/>
      <c r="I33" s="226">
        <f>ROUND(E33*H33,2)</f>
        <v>0</v>
      </c>
      <c r="J33" s="226"/>
      <c r="K33" s="226">
        <f>ROUND(E33*J33,2)</f>
        <v>0</v>
      </c>
      <c r="L33" s="226">
        <v>21</v>
      </c>
      <c r="M33" s="226">
        <f>G33*(1+L33/100)</f>
        <v>0</v>
      </c>
      <c r="N33" s="219">
        <v>0</v>
      </c>
      <c r="O33" s="219">
        <f>ROUND(E33*N33,5)</f>
        <v>0</v>
      </c>
      <c r="P33" s="219">
        <v>0</v>
      </c>
      <c r="Q33" s="219">
        <f>ROUND(E33*P33,5)</f>
        <v>0</v>
      </c>
      <c r="R33" s="219"/>
      <c r="S33" s="219"/>
      <c r="T33" s="220">
        <v>0.29039999999999999</v>
      </c>
      <c r="U33" s="219">
        <f>ROUND(E33*T33,2)</f>
        <v>5.52</v>
      </c>
      <c r="V33" s="210"/>
      <c r="W33" s="210"/>
      <c r="X33" s="210"/>
      <c r="Y33" s="210"/>
      <c r="Z33" s="210"/>
      <c r="AA33" s="210"/>
      <c r="AB33" s="210"/>
      <c r="AC33" s="210"/>
      <c r="AD33" s="210"/>
      <c r="AE33" s="210" t="s">
        <v>88</v>
      </c>
      <c r="AF33" s="210"/>
      <c r="AG33" s="210"/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11">
        <v>25</v>
      </c>
      <c r="B34" s="217" t="s">
        <v>140</v>
      </c>
      <c r="C34" s="256" t="s">
        <v>141</v>
      </c>
      <c r="D34" s="219" t="s">
        <v>142</v>
      </c>
      <c r="E34" s="223">
        <v>1</v>
      </c>
      <c r="F34" s="225">
        <f>H34+J34</f>
        <v>0</v>
      </c>
      <c r="G34" s="226">
        <f>ROUND(E34*F34,2)</f>
        <v>0</v>
      </c>
      <c r="H34" s="226"/>
      <c r="I34" s="226">
        <f>ROUND(E34*H34,2)</f>
        <v>0</v>
      </c>
      <c r="J34" s="226"/>
      <c r="K34" s="226">
        <f>ROUND(E34*J34,2)</f>
        <v>0</v>
      </c>
      <c r="L34" s="226">
        <v>21</v>
      </c>
      <c r="M34" s="226">
        <f>G34*(1+L34/100)</f>
        <v>0</v>
      </c>
      <c r="N34" s="219">
        <v>0</v>
      </c>
      <c r="O34" s="219">
        <f>ROUND(E34*N34,5)</f>
        <v>0</v>
      </c>
      <c r="P34" s="219">
        <v>0</v>
      </c>
      <c r="Q34" s="219">
        <f>ROUND(E34*P34,5)</f>
        <v>0</v>
      </c>
      <c r="R34" s="219"/>
      <c r="S34" s="219"/>
      <c r="T34" s="220">
        <v>0</v>
      </c>
      <c r="U34" s="219">
        <f>ROUND(E34*T34,2)</f>
        <v>0</v>
      </c>
      <c r="V34" s="210"/>
      <c r="W34" s="210"/>
      <c r="X34" s="210"/>
      <c r="Y34" s="210"/>
      <c r="Z34" s="210"/>
      <c r="AA34" s="210"/>
      <c r="AB34" s="210"/>
      <c r="AC34" s="210"/>
      <c r="AD34" s="210"/>
      <c r="AE34" s="210" t="s">
        <v>88</v>
      </c>
      <c r="AF34" s="210"/>
      <c r="AG34" s="210"/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ht="22.5" outlineLevel="1" x14ac:dyDescent="0.2">
      <c r="A35" s="211">
        <v>26</v>
      </c>
      <c r="B35" s="217" t="s">
        <v>143</v>
      </c>
      <c r="C35" s="256" t="s">
        <v>144</v>
      </c>
      <c r="D35" s="219" t="s">
        <v>106</v>
      </c>
      <c r="E35" s="223">
        <v>284</v>
      </c>
      <c r="F35" s="225">
        <f>H35+J35</f>
        <v>0</v>
      </c>
      <c r="G35" s="226">
        <f>ROUND(E35*F35,2)</f>
        <v>0</v>
      </c>
      <c r="H35" s="226"/>
      <c r="I35" s="226">
        <f>ROUND(E35*H35,2)</f>
        <v>0</v>
      </c>
      <c r="J35" s="226"/>
      <c r="K35" s="226">
        <f>ROUND(E35*J35,2)</f>
        <v>0</v>
      </c>
      <c r="L35" s="226">
        <v>21</v>
      </c>
      <c r="M35" s="226">
        <f>G35*(1+L35/100)</f>
        <v>0</v>
      </c>
      <c r="N35" s="219">
        <v>0.11025</v>
      </c>
      <c r="O35" s="219">
        <f>ROUND(E35*N35,5)</f>
        <v>31.311</v>
      </c>
      <c r="P35" s="219">
        <v>0</v>
      </c>
      <c r="Q35" s="219">
        <f>ROUND(E35*P35,5)</f>
        <v>0</v>
      </c>
      <c r="R35" s="219"/>
      <c r="S35" s="219"/>
      <c r="T35" s="220">
        <v>0.05</v>
      </c>
      <c r="U35" s="219">
        <f>ROUND(E35*T35,2)</f>
        <v>14.2</v>
      </c>
      <c r="V35" s="210"/>
      <c r="W35" s="210"/>
      <c r="X35" s="210"/>
      <c r="Y35" s="210"/>
      <c r="Z35" s="210"/>
      <c r="AA35" s="210"/>
      <c r="AB35" s="210"/>
      <c r="AC35" s="210"/>
      <c r="AD35" s="210"/>
      <c r="AE35" s="210" t="s">
        <v>88</v>
      </c>
      <c r="AF35" s="210"/>
      <c r="AG35" s="210"/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ht="22.5" outlineLevel="1" x14ac:dyDescent="0.2">
      <c r="A36" s="211">
        <v>27</v>
      </c>
      <c r="B36" s="217" t="s">
        <v>145</v>
      </c>
      <c r="C36" s="256" t="s">
        <v>146</v>
      </c>
      <c r="D36" s="219" t="s">
        <v>106</v>
      </c>
      <c r="E36" s="223">
        <v>19</v>
      </c>
      <c r="F36" s="225">
        <f>H36+J36</f>
        <v>0</v>
      </c>
      <c r="G36" s="226">
        <f>ROUND(E36*F36,2)</f>
        <v>0</v>
      </c>
      <c r="H36" s="226"/>
      <c r="I36" s="226">
        <f>ROUND(E36*H36,2)</f>
        <v>0</v>
      </c>
      <c r="J36" s="226"/>
      <c r="K36" s="226">
        <f>ROUND(E36*J36,2)</f>
        <v>0</v>
      </c>
      <c r="L36" s="226">
        <v>21</v>
      </c>
      <c r="M36" s="226">
        <f>G36*(1+L36/100)</f>
        <v>0</v>
      </c>
      <c r="N36" s="219">
        <v>0.20474999999999999</v>
      </c>
      <c r="O36" s="219">
        <f>ROUND(E36*N36,5)</f>
        <v>3.89025</v>
      </c>
      <c r="P36" s="219">
        <v>0</v>
      </c>
      <c r="Q36" s="219">
        <f>ROUND(E36*P36,5)</f>
        <v>0</v>
      </c>
      <c r="R36" s="219"/>
      <c r="S36" s="219"/>
      <c r="T36" s="220">
        <v>9.8000000000000004E-2</v>
      </c>
      <c r="U36" s="219">
        <f>ROUND(E36*T36,2)</f>
        <v>1.86</v>
      </c>
      <c r="V36" s="210"/>
      <c r="W36" s="210"/>
      <c r="X36" s="210"/>
      <c r="Y36" s="210"/>
      <c r="Z36" s="210"/>
      <c r="AA36" s="210"/>
      <c r="AB36" s="210"/>
      <c r="AC36" s="210"/>
      <c r="AD36" s="210"/>
      <c r="AE36" s="210" t="s">
        <v>88</v>
      </c>
      <c r="AF36" s="210"/>
      <c r="AG36" s="210"/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ht="22.5" outlineLevel="1" x14ac:dyDescent="0.2">
      <c r="A37" s="211">
        <v>28</v>
      </c>
      <c r="B37" s="217" t="s">
        <v>147</v>
      </c>
      <c r="C37" s="256" t="s">
        <v>148</v>
      </c>
      <c r="D37" s="219" t="s">
        <v>106</v>
      </c>
      <c r="E37" s="223">
        <v>303</v>
      </c>
      <c r="F37" s="225">
        <f>H37+J37</f>
        <v>0</v>
      </c>
      <c r="G37" s="226">
        <f>ROUND(E37*F37,2)</f>
        <v>0</v>
      </c>
      <c r="H37" s="226"/>
      <c r="I37" s="226">
        <f>ROUND(E37*H37,2)</f>
        <v>0</v>
      </c>
      <c r="J37" s="226"/>
      <c r="K37" s="226">
        <f>ROUND(E37*J37,2)</f>
        <v>0</v>
      </c>
      <c r="L37" s="226">
        <v>21</v>
      </c>
      <c r="M37" s="226">
        <f>G37*(1+L37/100)</f>
        <v>0</v>
      </c>
      <c r="N37" s="219">
        <v>6.0000000000000002E-5</v>
      </c>
      <c r="O37" s="219">
        <f>ROUND(E37*N37,5)</f>
        <v>1.8180000000000002E-2</v>
      </c>
      <c r="P37" s="219">
        <v>0</v>
      </c>
      <c r="Q37" s="219">
        <f>ROUND(E37*P37,5)</f>
        <v>0</v>
      </c>
      <c r="R37" s="219"/>
      <c r="S37" s="219"/>
      <c r="T37" s="220">
        <v>0.03</v>
      </c>
      <c r="U37" s="219">
        <f>ROUND(E37*T37,2)</f>
        <v>9.09</v>
      </c>
      <c r="V37" s="210"/>
      <c r="W37" s="210"/>
      <c r="X37" s="210"/>
      <c r="Y37" s="210"/>
      <c r="Z37" s="210"/>
      <c r="AA37" s="210"/>
      <c r="AB37" s="210"/>
      <c r="AC37" s="210"/>
      <c r="AD37" s="210"/>
      <c r="AE37" s="210" t="s">
        <v>88</v>
      </c>
      <c r="AF37" s="210"/>
      <c r="AG37" s="210"/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22.5" outlineLevel="1" x14ac:dyDescent="0.2">
      <c r="A38" s="211">
        <v>29</v>
      </c>
      <c r="B38" s="217" t="s">
        <v>149</v>
      </c>
      <c r="C38" s="256" t="s">
        <v>150</v>
      </c>
      <c r="D38" s="219" t="s">
        <v>106</v>
      </c>
      <c r="E38" s="223">
        <v>380</v>
      </c>
      <c r="F38" s="225">
        <f>H38+J38</f>
        <v>0</v>
      </c>
      <c r="G38" s="226">
        <f>ROUND(E38*F38,2)</f>
        <v>0</v>
      </c>
      <c r="H38" s="226"/>
      <c r="I38" s="226">
        <f>ROUND(E38*H38,2)</f>
        <v>0</v>
      </c>
      <c r="J38" s="226"/>
      <c r="K38" s="226">
        <f>ROUND(E38*J38,2)</f>
        <v>0</v>
      </c>
      <c r="L38" s="226">
        <v>21</v>
      </c>
      <c r="M38" s="226">
        <f>G38*(1+L38/100)</f>
        <v>0</v>
      </c>
      <c r="N38" s="219">
        <v>4.8000000000000001E-4</v>
      </c>
      <c r="O38" s="219">
        <f>ROUND(E38*N38,5)</f>
        <v>0.18240000000000001</v>
      </c>
      <c r="P38" s="219">
        <v>0</v>
      </c>
      <c r="Q38" s="219">
        <f>ROUND(E38*P38,5)</f>
        <v>0</v>
      </c>
      <c r="R38" s="219"/>
      <c r="S38" s="219"/>
      <c r="T38" s="220">
        <v>0.06</v>
      </c>
      <c r="U38" s="219">
        <f>ROUND(E38*T38,2)</f>
        <v>22.8</v>
      </c>
      <c r="V38" s="210"/>
      <c r="W38" s="210"/>
      <c r="X38" s="210"/>
      <c r="Y38" s="210"/>
      <c r="Z38" s="210"/>
      <c r="AA38" s="210"/>
      <c r="AB38" s="210"/>
      <c r="AC38" s="210"/>
      <c r="AD38" s="210"/>
      <c r="AE38" s="210" t="s">
        <v>88</v>
      </c>
      <c r="AF38" s="210"/>
      <c r="AG38" s="210"/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1">
        <v>30</v>
      </c>
      <c r="B39" s="217" t="s">
        <v>151</v>
      </c>
      <c r="C39" s="256" t="s">
        <v>152</v>
      </c>
      <c r="D39" s="219" t="s">
        <v>106</v>
      </c>
      <c r="E39" s="223">
        <v>284</v>
      </c>
      <c r="F39" s="225">
        <f>H39+J39</f>
        <v>0</v>
      </c>
      <c r="G39" s="226">
        <f>ROUND(E39*F39,2)</f>
        <v>0</v>
      </c>
      <c r="H39" s="226"/>
      <c r="I39" s="226">
        <f>ROUND(E39*H39,2)</f>
        <v>0</v>
      </c>
      <c r="J39" s="226"/>
      <c r="K39" s="226">
        <f>ROUND(E39*J39,2)</f>
        <v>0</v>
      </c>
      <c r="L39" s="226">
        <v>21</v>
      </c>
      <c r="M39" s="226">
        <f>G39*(1+L39/100)</f>
        <v>0</v>
      </c>
      <c r="N39" s="219">
        <v>0</v>
      </c>
      <c r="O39" s="219">
        <f>ROUND(E39*N39,5)</f>
        <v>0</v>
      </c>
      <c r="P39" s="219">
        <v>0</v>
      </c>
      <c r="Q39" s="219">
        <f>ROUND(E39*P39,5)</f>
        <v>0</v>
      </c>
      <c r="R39" s="219"/>
      <c r="S39" s="219"/>
      <c r="T39" s="220">
        <v>0.17</v>
      </c>
      <c r="U39" s="219">
        <f>ROUND(E39*T39,2)</f>
        <v>48.28</v>
      </c>
      <c r="V39" s="210"/>
      <c r="W39" s="210"/>
      <c r="X39" s="210"/>
      <c r="Y39" s="210"/>
      <c r="Z39" s="210"/>
      <c r="AA39" s="210"/>
      <c r="AB39" s="210"/>
      <c r="AC39" s="210"/>
      <c r="AD39" s="210"/>
      <c r="AE39" s="210" t="s">
        <v>88</v>
      </c>
      <c r="AF39" s="210"/>
      <c r="AG39" s="210"/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1">
        <v>31</v>
      </c>
      <c r="B40" s="217" t="s">
        <v>153</v>
      </c>
      <c r="C40" s="256" t="s">
        <v>154</v>
      </c>
      <c r="D40" s="219" t="s">
        <v>106</v>
      </c>
      <c r="E40" s="223">
        <v>19</v>
      </c>
      <c r="F40" s="225">
        <f>H40+J40</f>
        <v>0</v>
      </c>
      <c r="G40" s="226">
        <f>ROUND(E40*F40,2)</f>
        <v>0</v>
      </c>
      <c r="H40" s="226"/>
      <c r="I40" s="226">
        <f>ROUND(E40*H40,2)</f>
        <v>0</v>
      </c>
      <c r="J40" s="226"/>
      <c r="K40" s="226">
        <f>ROUND(E40*J40,2)</f>
        <v>0</v>
      </c>
      <c r="L40" s="226">
        <v>21</v>
      </c>
      <c r="M40" s="226">
        <f>G40*(1+L40/100)</f>
        <v>0</v>
      </c>
      <c r="N40" s="219">
        <v>0</v>
      </c>
      <c r="O40" s="219">
        <f>ROUND(E40*N40,5)</f>
        <v>0</v>
      </c>
      <c r="P40" s="219">
        <v>0</v>
      </c>
      <c r="Q40" s="219">
        <f>ROUND(E40*P40,5)</f>
        <v>0</v>
      </c>
      <c r="R40" s="219"/>
      <c r="S40" s="219"/>
      <c r="T40" s="220">
        <v>0.27600000000000002</v>
      </c>
      <c r="U40" s="219">
        <f>ROUND(E40*T40,2)</f>
        <v>5.24</v>
      </c>
      <c r="V40" s="210"/>
      <c r="W40" s="210"/>
      <c r="X40" s="210"/>
      <c r="Y40" s="210"/>
      <c r="Z40" s="210"/>
      <c r="AA40" s="210"/>
      <c r="AB40" s="210"/>
      <c r="AC40" s="210"/>
      <c r="AD40" s="210"/>
      <c r="AE40" s="210" t="s">
        <v>88</v>
      </c>
      <c r="AF40" s="210"/>
      <c r="AG40" s="210"/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1">
        <v>32</v>
      </c>
      <c r="B41" s="217" t="s">
        <v>155</v>
      </c>
      <c r="C41" s="256" t="s">
        <v>156</v>
      </c>
      <c r="D41" s="219" t="s">
        <v>131</v>
      </c>
      <c r="E41" s="223">
        <v>20</v>
      </c>
      <c r="F41" s="225">
        <f>H41+J41</f>
        <v>0</v>
      </c>
      <c r="G41" s="226">
        <f>ROUND(E41*F41,2)</f>
        <v>0</v>
      </c>
      <c r="H41" s="226"/>
      <c r="I41" s="226">
        <f>ROUND(E41*H41,2)</f>
        <v>0</v>
      </c>
      <c r="J41" s="226"/>
      <c r="K41" s="226">
        <f>ROUND(E41*J41,2)</f>
        <v>0</v>
      </c>
      <c r="L41" s="226">
        <v>21</v>
      </c>
      <c r="M41" s="226">
        <f>G41*(1+L41/100)</f>
        <v>0</v>
      </c>
      <c r="N41" s="219">
        <v>0</v>
      </c>
      <c r="O41" s="219">
        <f>ROUND(E41*N41,5)</f>
        <v>0</v>
      </c>
      <c r="P41" s="219">
        <v>0</v>
      </c>
      <c r="Q41" s="219">
        <f>ROUND(E41*P41,5)</f>
        <v>0</v>
      </c>
      <c r="R41" s="219"/>
      <c r="S41" s="219"/>
      <c r="T41" s="220">
        <v>0.66</v>
      </c>
      <c r="U41" s="219">
        <f>ROUND(E41*T41,2)</f>
        <v>13.2</v>
      </c>
      <c r="V41" s="210"/>
      <c r="W41" s="210"/>
      <c r="X41" s="210"/>
      <c r="Y41" s="210"/>
      <c r="Z41" s="210"/>
      <c r="AA41" s="210"/>
      <c r="AB41" s="210"/>
      <c r="AC41" s="210"/>
      <c r="AD41" s="210"/>
      <c r="AE41" s="210" t="s">
        <v>88</v>
      </c>
      <c r="AF41" s="210"/>
      <c r="AG41" s="210"/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ht="22.5" outlineLevel="1" x14ac:dyDescent="0.2">
      <c r="A42" s="211">
        <v>33</v>
      </c>
      <c r="B42" s="217" t="s">
        <v>157</v>
      </c>
      <c r="C42" s="256" t="s">
        <v>158</v>
      </c>
      <c r="D42" s="219" t="s">
        <v>131</v>
      </c>
      <c r="E42" s="223">
        <v>200</v>
      </c>
      <c r="F42" s="225">
        <f>H42+J42</f>
        <v>0</v>
      </c>
      <c r="G42" s="226">
        <f>ROUND(E42*F42,2)</f>
        <v>0</v>
      </c>
      <c r="H42" s="226"/>
      <c r="I42" s="226">
        <f>ROUND(E42*H42,2)</f>
        <v>0</v>
      </c>
      <c r="J42" s="226"/>
      <c r="K42" s="226">
        <f>ROUND(E42*J42,2)</f>
        <v>0</v>
      </c>
      <c r="L42" s="226">
        <v>21</v>
      </c>
      <c r="M42" s="226">
        <f>G42*(1+L42/100)</f>
        <v>0</v>
      </c>
      <c r="N42" s="219">
        <v>0</v>
      </c>
      <c r="O42" s="219">
        <f>ROUND(E42*N42,5)</f>
        <v>0</v>
      </c>
      <c r="P42" s="219">
        <v>0</v>
      </c>
      <c r="Q42" s="219">
        <f>ROUND(E42*P42,5)</f>
        <v>0</v>
      </c>
      <c r="R42" s="219"/>
      <c r="S42" s="219"/>
      <c r="T42" s="220">
        <v>0</v>
      </c>
      <c r="U42" s="219">
        <f>ROUND(E42*T42,2)</f>
        <v>0</v>
      </c>
      <c r="V42" s="210"/>
      <c r="W42" s="210"/>
      <c r="X42" s="210"/>
      <c r="Y42" s="210"/>
      <c r="Z42" s="210"/>
      <c r="AA42" s="210"/>
      <c r="AB42" s="210"/>
      <c r="AC42" s="210"/>
      <c r="AD42" s="210"/>
      <c r="AE42" s="210" t="s">
        <v>88</v>
      </c>
      <c r="AF42" s="210"/>
      <c r="AG42" s="210"/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ht="22.5" outlineLevel="1" x14ac:dyDescent="0.2">
      <c r="A43" s="211">
        <v>34</v>
      </c>
      <c r="B43" s="217" t="s">
        <v>159</v>
      </c>
      <c r="C43" s="256" t="s">
        <v>160</v>
      </c>
      <c r="D43" s="219" t="s">
        <v>161</v>
      </c>
      <c r="E43" s="223">
        <v>303</v>
      </c>
      <c r="F43" s="225">
        <f>H43+J43</f>
        <v>0</v>
      </c>
      <c r="G43" s="226">
        <f>ROUND(E43*F43,2)</f>
        <v>0</v>
      </c>
      <c r="H43" s="226"/>
      <c r="I43" s="226">
        <f>ROUND(E43*H43,2)</f>
        <v>0</v>
      </c>
      <c r="J43" s="226"/>
      <c r="K43" s="226">
        <f>ROUND(E43*J43,2)</f>
        <v>0</v>
      </c>
      <c r="L43" s="226">
        <v>21</v>
      </c>
      <c r="M43" s="226">
        <f>G43*(1+L43/100)</f>
        <v>0</v>
      </c>
      <c r="N43" s="219">
        <v>0</v>
      </c>
      <c r="O43" s="219">
        <f>ROUND(E43*N43,5)</f>
        <v>0</v>
      </c>
      <c r="P43" s="219">
        <v>0</v>
      </c>
      <c r="Q43" s="219">
        <f>ROUND(E43*P43,5)</f>
        <v>0</v>
      </c>
      <c r="R43" s="219"/>
      <c r="S43" s="219"/>
      <c r="T43" s="220">
        <v>0.13</v>
      </c>
      <c r="U43" s="219">
        <f>ROUND(E43*T43,2)</f>
        <v>39.39</v>
      </c>
      <c r="V43" s="210"/>
      <c r="W43" s="210"/>
      <c r="X43" s="210"/>
      <c r="Y43" s="210"/>
      <c r="Z43" s="210"/>
      <c r="AA43" s="210"/>
      <c r="AB43" s="210"/>
      <c r="AC43" s="210"/>
      <c r="AD43" s="210"/>
      <c r="AE43" s="210" t="s">
        <v>88</v>
      </c>
      <c r="AF43" s="210"/>
      <c r="AG43" s="210"/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11">
        <v>35</v>
      </c>
      <c r="B44" s="217" t="s">
        <v>162</v>
      </c>
      <c r="C44" s="256" t="s">
        <v>163</v>
      </c>
      <c r="D44" s="219" t="s">
        <v>164</v>
      </c>
      <c r="E44" s="223">
        <v>0.30299999999999999</v>
      </c>
      <c r="F44" s="225">
        <f>H44+J44</f>
        <v>0</v>
      </c>
      <c r="G44" s="226">
        <f>ROUND(E44*F44,2)</f>
        <v>0</v>
      </c>
      <c r="H44" s="226"/>
      <c r="I44" s="226">
        <f>ROUND(E44*H44,2)</f>
        <v>0</v>
      </c>
      <c r="J44" s="226"/>
      <c r="K44" s="226">
        <f>ROUND(E44*J44,2)</f>
        <v>0</v>
      </c>
      <c r="L44" s="226">
        <v>21</v>
      </c>
      <c r="M44" s="226">
        <f>G44*(1+L44/100)</f>
        <v>0</v>
      </c>
      <c r="N44" s="219">
        <v>0</v>
      </c>
      <c r="O44" s="219">
        <f>ROUND(E44*N44,5)</f>
        <v>0</v>
      </c>
      <c r="P44" s="219">
        <v>0</v>
      </c>
      <c r="Q44" s="219">
        <f>ROUND(E44*P44,5)</f>
        <v>0</v>
      </c>
      <c r="R44" s="219"/>
      <c r="S44" s="219"/>
      <c r="T44" s="220">
        <v>0.02</v>
      </c>
      <c r="U44" s="219">
        <f>ROUND(E44*T44,2)</f>
        <v>0.01</v>
      </c>
      <c r="V44" s="210"/>
      <c r="W44" s="210"/>
      <c r="X44" s="210"/>
      <c r="Y44" s="210"/>
      <c r="Z44" s="210"/>
      <c r="AA44" s="210"/>
      <c r="AB44" s="210"/>
      <c r="AC44" s="210"/>
      <c r="AD44" s="210"/>
      <c r="AE44" s="210" t="s">
        <v>88</v>
      </c>
      <c r="AF44" s="210"/>
      <c r="AG44" s="210"/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11">
        <v>36</v>
      </c>
      <c r="B45" s="217" t="s">
        <v>165</v>
      </c>
      <c r="C45" s="256" t="s">
        <v>166</v>
      </c>
      <c r="D45" s="219" t="s">
        <v>128</v>
      </c>
      <c r="E45" s="223">
        <v>2</v>
      </c>
      <c r="F45" s="225">
        <f>H45+J45</f>
        <v>0</v>
      </c>
      <c r="G45" s="226">
        <f>ROUND(E45*F45,2)</f>
        <v>0</v>
      </c>
      <c r="H45" s="226"/>
      <c r="I45" s="226">
        <f>ROUND(E45*H45,2)</f>
        <v>0</v>
      </c>
      <c r="J45" s="226"/>
      <c r="K45" s="226">
        <f>ROUND(E45*J45,2)</f>
        <v>0</v>
      </c>
      <c r="L45" s="226">
        <v>21</v>
      </c>
      <c r="M45" s="226">
        <f>G45*(1+L45/100)</f>
        <v>0</v>
      </c>
      <c r="N45" s="219">
        <v>9.9000000000000008E-3</v>
      </c>
      <c r="O45" s="219">
        <f>ROUND(E45*N45,5)</f>
        <v>1.9800000000000002E-2</v>
      </c>
      <c r="P45" s="219">
        <v>0</v>
      </c>
      <c r="Q45" s="219">
        <f>ROUND(E45*P45,5)</f>
        <v>0</v>
      </c>
      <c r="R45" s="219"/>
      <c r="S45" s="219"/>
      <c r="T45" s="220">
        <v>0</v>
      </c>
      <c r="U45" s="219">
        <f>ROUND(E45*T45,2)</f>
        <v>0</v>
      </c>
      <c r="V45" s="210"/>
      <c r="W45" s="210"/>
      <c r="X45" s="210"/>
      <c r="Y45" s="210"/>
      <c r="Z45" s="210"/>
      <c r="AA45" s="210"/>
      <c r="AB45" s="210"/>
      <c r="AC45" s="210"/>
      <c r="AD45" s="210"/>
      <c r="AE45" s="210" t="s">
        <v>88</v>
      </c>
      <c r="AF45" s="210"/>
      <c r="AG45" s="210"/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11">
        <v>37</v>
      </c>
      <c r="B46" s="217" t="s">
        <v>167</v>
      </c>
      <c r="C46" s="256" t="s">
        <v>168</v>
      </c>
      <c r="D46" s="219" t="s">
        <v>169</v>
      </c>
      <c r="E46" s="223">
        <v>36</v>
      </c>
      <c r="F46" s="225">
        <f>H46+J46</f>
        <v>0</v>
      </c>
      <c r="G46" s="226">
        <f>ROUND(E46*F46,2)</f>
        <v>0</v>
      </c>
      <c r="H46" s="226"/>
      <c r="I46" s="226">
        <f>ROUND(E46*H46,2)</f>
        <v>0</v>
      </c>
      <c r="J46" s="226"/>
      <c r="K46" s="226">
        <f>ROUND(E46*J46,2)</f>
        <v>0</v>
      </c>
      <c r="L46" s="226">
        <v>21</v>
      </c>
      <c r="M46" s="226">
        <f>G46*(1+L46/100)</f>
        <v>0</v>
      </c>
      <c r="N46" s="219">
        <v>0</v>
      </c>
      <c r="O46" s="219">
        <f>ROUND(E46*N46,5)</f>
        <v>0</v>
      </c>
      <c r="P46" s="219">
        <v>0</v>
      </c>
      <c r="Q46" s="219">
        <f>ROUND(E46*P46,5)</f>
        <v>0</v>
      </c>
      <c r="R46" s="219"/>
      <c r="S46" s="219"/>
      <c r="T46" s="220">
        <v>0</v>
      </c>
      <c r="U46" s="219">
        <f>ROUND(E46*T46,2)</f>
        <v>0</v>
      </c>
      <c r="V46" s="210"/>
      <c r="W46" s="210"/>
      <c r="X46" s="210"/>
      <c r="Y46" s="210"/>
      <c r="Z46" s="210"/>
      <c r="AA46" s="210"/>
      <c r="AB46" s="210"/>
      <c r="AC46" s="210"/>
      <c r="AD46" s="210"/>
      <c r="AE46" s="210" t="s">
        <v>170</v>
      </c>
      <c r="AF46" s="210"/>
      <c r="AG46" s="210"/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ht="22.5" outlineLevel="1" x14ac:dyDescent="0.2">
      <c r="A47" s="211">
        <v>38</v>
      </c>
      <c r="B47" s="217" t="s">
        <v>171</v>
      </c>
      <c r="C47" s="256" t="s">
        <v>172</v>
      </c>
      <c r="D47" s="219" t="s">
        <v>106</v>
      </c>
      <c r="E47" s="223">
        <v>303</v>
      </c>
      <c r="F47" s="225">
        <f>H47+J47</f>
        <v>0</v>
      </c>
      <c r="G47" s="226">
        <f>ROUND(E47*F47,2)</f>
        <v>0</v>
      </c>
      <c r="H47" s="226"/>
      <c r="I47" s="226">
        <f>ROUND(E47*H47,2)</f>
        <v>0</v>
      </c>
      <c r="J47" s="226"/>
      <c r="K47" s="226">
        <f>ROUND(E47*J47,2)</f>
        <v>0</v>
      </c>
      <c r="L47" s="226">
        <v>21</v>
      </c>
      <c r="M47" s="226">
        <f>G47*(1+L47/100)</f>
        <v>0</v>
      </c>
      <c r="N47" s="219">
        <v>0</v>
      </c>
      <c r="O47" s="219">
        <f>ROUND(E47*N47,5)</f>
        <v>0</v>
      </c>
      <c r="P47" s="219">
        <v>0</v>
      </c>
      <c r="Q47" s="219">
        <f>ROUND(E47*P47,5)</f>
        <v>0</v>
      </c>
      <c r="R47" s="219"/>
      <c r="S47" s="219"/>
      <c r="T47" s="220">
        <v>0</v>
      </c>
      <c r="U47" s="219">
        <f>ROUND(E47*T47,2)</f>
        <v>0</v>
      </c>
      <c r="V47" s="210"/>
      <c r="W47" s="210"/>
      <c r="X47" s="210"/>
      <c r="Y47" s="210"/>
      <c r="Z47" s="210"/>
      <c r="AA47" s="210"/>
      <c r="AB47" s="210"/>
      <c r="AC47" s="210"/>
      <c r="AD47" s="210"/>
      <c r="AE47" s="210" t="s">
        <v>170</v>
      </c>
      <c r="AF47" s="210"/>
      <c r="AG47" s="210"/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x14ac:dyDescent="0.2">
      <c r="A48" s="212" t="s">
        <v>83</v>
      </c>
      <c r="B48" s="218" t="s">
        <v>54</v>
      </c>
      <c r="C48" s="257" t="s">
        <v>27</v>
      </c>
      <c r="D48" s="221"/>
      <c r="E48" s="224"/>
      <c r="F48" s="227"/>
      <c r="G48" s="227">
        <f>SUMIF(AE49:AE52,"&lt;&gt;NOR",G49:G52)</f>
        <v>0</v>
      </c>
      <c r="H48" s="227"/>
      <c r="I48" s="227">
        <f>SUM(I49:I52)</f>
        <v>0</v>
      </c>
      <c r="J48" s="227"/>
      <c r="K48" s="227">
        <f>SUM(K49:K52)</f>
        <v>0</v>
      </c>
      <c r="L48" s="227"/>
      <c r="M48" s="227">
        <f>SUM(M49:M52)</f>
        <v>0</v>
      </c>
      <c r="N48" s="221"/>
      <c r="O48" s="221">
        <f>SUM(O49:O52)</f>
        <v>0</v>
      </c>
      <c r="P48" s="221"/>
      <c r="Q48" s="221">
        <f>SUM(Q49:Q52)</f>
        <v>0</v>
      </c>
      <c r="R48" s="221"/>
      <c r="S48" s="221"/>
      <c r="T48" s="222"/>
      <c r="U48" s="221">
        <f>SUM(U49:U52)</f>
        <v>0</v>
      </c>
      <c r="AE48" t="s">
        <v>84</v>
      </c>
    </row>
    <row r="49" spans="1:60" outlineLevel="1" x14ac:dyDescent="0.2">
      <c r="A49" s="211">
        <v>39</v>
      </c>
      <c r="B49" s="217" t="s">
        <v>173</v>
      </c>
      <c r="C49" s="256" t="s">
        <v>174</v>
      </c>
      <c r="D49" s="219" t="s">
        <v>87</v>
      </c>
      <c r="E49" s="223">
        <v>12</v>
      </c>
      <c r="F49" s="225">
        <f>H49+J49</f>
        <v>0</v>
      </c>
      <c r="G49" s="226">
        <f>ROUND(E49*F49,2)</f>
        <v>0</v>
      </c>
      <c r="H49" s="226"/>
      <c r="I49" s="226">
        <f>ROUND(E49*H49,2)</f>
        <v>0</v>
      </c>
      <c r="J49" s="226"/>
      <c r="K49" s="226">
        <f>ROUND(E49*J49,2)</f>
        <v>0</v>
      </c>
      <c r="L49" s="226">
        <v>21</v>
      </c>
      <c r="M49" s="226">
        <f>G49*(1+L49/100)</f>
        <v>0</v>
      </c>
      <c r="N49" s="219">
        <v>0</v>
      </c>
      <c r="O49" s="219">
        <f>ROUND(E49*N49,5)</f>
        <v>0</v>
      </c>
      <c r="P49" s="219">
        <v>0</v>
      </c>
      <c r="Q49" s="219">
        <f>ROUND(E49*P49,5)</f>
        <v>0</v>
      </c>
      <c r="R49" s="219"/>
      <c r="S49" s="219"/>
      <c r="T49" s="220">
        <v>0</v>
      </c>
      <c r="U49" s="219">
        <f>ROUND(E49*T49,2)</f>
        <v>0</v>
      </c>
      <c r="V49" s="210"/>
      <c r="W49" s="210"/>
      <c r="X49" s="210"/>
      <c r="Y49" s="210"/>
      <c r="Z49" s="210"/>
      <c r="AA49" s="210"/>
      <c r="AB49" s="210"/>
      <c r="AC49" s="210"/>
      <c r="AD49" s="210"/>
      <c r="AE49" s="210" t="s">
        <v>170</v>
      </c>
      <c r="AF49" s="210"/>
      <c r="AG49" s="210"/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11">
        <v>40</v>
      </c>
      <c r="B50" s="217" t="s">
        <v>175</v>
      </c>
      <c r="C50" s="256" t="s">
        <v>176</v>
      </c>
      <c r="D50" s="219" t="s">
        <v>177</v>
      </c>
      <c r="E50" s="223">
        <v>12</v>
      </c>
      <c r="F50" s="225">
        <f>H50+J50</f>
        <v>0</v>
      </c>
      <c r="G50" s="226">
        <f>ROUND(E50*F50,2)</f>
        <v>0</v>
      </c>
      <c r="H50" s="226"/>
      <c r="I50" s="226">
        <f>ROUND(E50*H50,2)</f>
        <v>0</v>
      </c>
      <c r="J50" s="226"/>
      <c r="K50" s="226">
        <f>ROUND(E50*J50,2)</f>
        <v>0</v>
      </c>
      <c r="L50" s="226">
        <v>21</v>
      </c>
      <c r="M50" s="226">
        <f>G50*(1+L50/100)</f>
        <v>0</v>
      </c>
      <c r="N50" s="219">
        <v>0</v>
      </c>
      <c r="O50" s="219">
        <f>ROUND(E50*N50,5)</f>
        <v>0</v>
      </c>
      <c r="P50" s="219">
        <v>0</v>
      </c>
      <c r="Q50" s="219">
        <f>ROUND(E50*P50,5)</f>
        <v>0</v>
      </c>
      <c r="R50" s="219"/>
      <c r="S50" s="219"/>
      <c r="T50" s="220">
        <v>0</v>
      </c>
      <c r="U50" s="219">
        <f>ROUND(E50*T50,2)</f>
        <v>0</v>
      </c>
      <c r="V50" s="210"/>
      <c r="W50" s="210"/>
      <c r="X50" s="210"/>
      <c r="Y50" s="210"/>
      <c r="Z50" s="210"/>
      <c r="AA50" s="210"/>
      <c r="AB50" s="210"/>
      <c r="AC50" s="210"/>
      <c r="AD50" s="210"/>
      <c r="AE50" s="210" t="s">
        <v>170</v>
      </c>
      <c r="AF50" s="210"/>
      <c r="AG50" s="210"/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11">
        <v>41</v>
      </c>
      <c r="B51" s="217" t="s">
        <v>178</v>
      </c>
      <c r="C51" s="256" t="s">
        <v>179</v>
      </c>
      <c r="D51" s="219" t="s">
        <v>101</v>
      </c>
      <c r="E51" s="223">
        <v>12</v>
      </c>
      <c r="F51" s="225">
        <f>H51+J51</f>
        <v>0</v>
      </c>
      <c r="G51" s="226">
        <f>ROUND(E51*F51,2)</f>
        <v>0</v>
      </c>
      <c r="H51" s="226"/>
      <c r="I51" s="226">
        <f>ROUND(E51*H51,2)</f>
        <v>0</v>
      </c>
      <c r="J51" s="226"/>
      <c r="K51" s="226">
        <f>ROUND(E51*J51,2)</f>
        <v>0</v>
      </c>
      <c r="L51" s="226">
        <v>21</v>
      </c>
      <c r="M51" s="226">
        <f>G51*(1+L51/100)</f>
        <v>0</v>
      </c>
      <c r="N51" s="219">
        <v>0</v>
      </c>
      <c r="O51" s="219">
        <f>ROUND(E51*N51,5)</f>
        <v>0</v>
      </c>
      <c r="P51" s="219">
        <v>0</v>
      </c>
      <c r="Q51" s="219">
        <f>ROUND(E51*P51,5)</f>
        <v>0</v>
      </c>
      <c r="R51" s="219"/>
      <c r="S51" s="219"/>
      <c r="T51" s="220">
        <v>0</v>
      </c>
      <c r="U51" s="219">
        <f>ROUND(E51*T51,2)</f>
        <v>0</v>
      </c>
      <c r="V51" s="210"/>
      <c r="W51" s="210"/>
      <c r="X51" s="210"/>
      <c r="Y51" s="210"/>
      <c r="Z51" s="210"/>
      <c r="AA51" s="210"/>
      <c r="AB51" s="210"/>
      <c r="AC51" s="210"/>
      <c r="AD51" s="210"/>
      <c r="AE51" s="210" t="s">
        <v>170</v>
      </c>
      <c r="AF51" s="210"/>
      <c r="AG51" s="210"/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11">
        <v>42</v>
      </c>
      <c r="B52" s="217" t="s">
        <v>180</v>
      </c>
      <c r="C52" s="256" t="s">
        <v>181</v>
      </c>
      <c r="D52" s="219" t="s">
        <v>177</v>
      </c>
      <c r="E52" s="223">
        <v>1</v>
      </c>
      <c r="F52" s="225">
        <f>H52+J52</f>
        <v>0</v>
      </c>
      <c r="G52" s="226">
        <f>ROUND(E52*F52,2)</f>
        <v>0</v>
      </c>
      <c r="H52" s="226"/>
      <c r="I52" s="226">
        <f>ROUND(E52*H52,2)</f>
        <v>0</v>
      </c>
      <c r="J52" s="226"/>
      <c r="K52" s="226">
        <f>ROUND(E52*J52,2)</f>
        <v>0</v>
      </c>
      <c r="L52" s="226">
        <v>21</v>
      </c>
      <c r="M52" s="226">
        <f>G52*(1+L52/100)</f>
        <v>0</v>
      </c>
      <c r="N52" s="219">
        <v>0</v>
      </c>
      <c r="O52" s="219">
        <f>ROUND(E52*N52,5)</f>
        <v>0</v>
      </c>
      <c r="P52" s="219">
        <v>0</v>
      </c>
      <c r="Q52" s="219">
        <f>ROUND(E52*P52,5)</f>
        <v>0</v>
      </c>
      <c r="R52" s="219"/>
      <c r="S52" s="219"/>
      <c r="T52" s="220">
        <v>0</v>
      </c>
      <c r="U52" s="219">
        <f>ROUND(E52*T52,2)</f>
        <v>0</v>
      </c>
      <c r="V52" s="210"/>
      <c r="W52" s="210"/>
      <c r="X52" s="210"/>
      <c r="Y52" s="210"/>
      <c r="Z52" s="210"/>
      <c r="AA52" s="210"/>
      <c r="AB52" s="210"/>
      <c r="AC52" s="210"/>
      <c r="AD52" s="210"/>
      <c r="AE52" s="210" t="s">
        <v>170</v>
      </c>
      <c r="AF52" s="210"/>
      <c r="AG52" s="210"/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x14ac:dyDescent="0.2">
      <c r="A53" s="212" t="s">
        <v>83</v>
      </c>
      <c r="B53" s="218" t="s">
        <v>56</v>
      </c>
      <c r="C53" s="257" t="s">
        <v>57</v>
      </c>
      <c r="D53" s="221"/>
      <c r="E53" s="224"/>
      <c r="F53" s="227"/>
      <c r="G53" s="227">
        <f>SUMIF(AE54:AE68,"&lt;&gt;NOR",G54:G68)</f>
        <v>0</v>
      </c>
      <c r="H53" s="227"/>
      <c r="I53" s="227">
        <f>SUM(I54:I68)</f>
        <v>0</v>
      </c>
      <c r="J53" s="227"/>
      <c r="K53" s="227">
        <f>SUM(K54:K68)</f>
        <v>0</v>
      </c>
      <c r="L53" s="227"/>
      <c r="M53" s="227">
        <f>SUM(M54:M68)</f>
        <v>0</v>
      </c>
      <c r="N53" s="221"/>
      <c r="O53" s="221">
        <f>SUM(O54:O68)</f>
        <v>0.26234000000000002</v>
      </c>
      <c r="P53" s="221"/>
      <c r="Q53" s="221">
        <f>SUM(Q54:Q68)</f>
        <v>0</v>
      </c>
      <c r="R53" s="221"/>
      <c r="S53" s="221"/>
      <c r="T53" s="222"/>
      <c r="U53" s="221">
        <f>SUM(U54:U68)</f>
        <v>0</v>
      </c>
      <c r="AE53" t="s">
        <v>84</v>
      </c>
    </row>
    <row r="54" spans="1:60" outlineLevel="1" x14ac:dyDescent="0.2">
      <c r="A54" s="211">
        <v>43</v>
      </c>
      <c r="B54" s="217" t="s">
        <v>182</v>
      </c>
      <c r="C54" s="256" t="s">
        <v>183</v>
      </c>
      <c r="D54" s="219" t="s">
        <v>87</v>
      </c>
      <c r="E54" s="223">
        <v>3</v>
      </c>
      <c r="F54" s="225">
        <f>H54+J54</f>
        <v>0</v>
      </c>
      <c r="G54" s="226">
        <f>ROUND(E54*F54,2)</f>
        <v>0</v>
      </c>
      <c r="H54" s="226"/>
      <c r="I54" s="226">
        <f>ROUND(E54*H54,2)</f>
        <v>0</v>
      </c>
      <c r="J54" s="226"/>
      <c r="K54" s="226">
        <f>ROUND(E54*J54,2)</f>
        <v>0</v>
      </c>
      <c r="L54" s="226">
        <v>21</v>
      </c>
      <c r="M54" s="226">
        <f>G54*(1+L54/100)</f>
        <v>0</v>
      </c>
      <c r="N54" s="219">
        <v>8.0000000000000004E-4</v>
      </c>
      <c r="O54" s="219">
        <f>ROUND(E54*N54,5)</f>
        <v>2.3999999999999998E-3</v>
      </c>
      <c r="P54" s="219">
        <v>0</v>
      </c>
      <c r="Q54" s="219">
        <f>ROUND(E54*P54,5)</f>
        <v>0</v>
      </c>
      <c r="R54" s="219"/>
      <c r="S54" s="219"/>
      <c r="T54" s="220">
        <v>0</v>
      </c>
      <c r="U54" s="219">
        <f>ROUND(E54*T54,2)</f>
        <v>0</v>
      </c>
      <c r="V54" s="210"/>
      <c r="W54" s="210"/>
      <c r="X54" s="210"/>
      <c r="Y54" s="210"/>
      <c r="Z54" s="210"/>
      <c r="AA54" s="210"/>
      <c r="AB54" s="210"/>
      <c r="AC54" s="210"/>
      <c r="AD54" s="210"/>
      <c r="AE54" s="210" t="s">
        <v>184</v>
      </c>
      <c r="AF54" s="210"/>
      <c r="AG54" s="210"/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ht="22.5" outlineLevel="1" x14ac:dyDescent="0.2">
      <c r="A55" s="211">
        <v>44</v>
      </c>
      <c r="B55" s="217" t="s">
        <v>185</v>
      </c>
      <c r="C55" s="256" t="s">
        <v>186</v>
      </c>
      <c r="D55" s="219" t="s">
        <v>101</v>
      </c>
      <c r="E55" s="223">
        <v>12</v>
      </c>
      <c r="F55" s="225">
        <f>H55+J55</f>
        <v>0</v>
      </c>
      <c r="G55" s="226">
        <f>ROUND(E55*F55,2)</f>
        <v>0</v>
      </c>
      <c r="H55" s="226"/>
      <c r="I55" s="226">
        <f>ROUND(E55*H55,2)</f>
        <v>0</v>
      </c>
      <c r="J55" s="226"/>
      <c r="K55" s="226">
        <f>ROUND(E55*J55,2)</f>
        <v>0</v>
      </c>
      <c r="L55" s="226">
        <v>21</v>
      </c>
      <c r="M55" s="226">
        <f>G55*(1+L55/100)</f>
        <v>0</v>
      </c>
      <c r="N55" s="219">
        <v>0</v>
      </c>
      <c r="O55" s="219">
        <f>ROUND(E55*N55,5)</f>
        <v>0</v>
      </c>
      <c r="P55" s="219">
        <v>0</v>
      </c>
      <c r="Q55" s="219">
        <f>ROUND(E55*P55,5)</f>
        <v>0</v>
      </c>
      <c r="R55" s="219"/>
      <c r="S55" s="219"/>
      <c r="T55" s="220">
        <v>0</v>
      </c>
      <c r="U55" s="219">
        <f>ROUND(E55*T55,2)</f>
        <v>0</v>
      </c>
      <c r="V55" s="210"/>
      <c r="W55" s="210"/>
      <c r="X55" s="210"/>
      <c r="Y55" s="210"/>
      <c r="Z55" s="210"/>
      <c r="AA55" s="210"/>
      <c r="AB55" s="210"/>
      <c r="AC55" s="210"/>
      <c r="AD55" s="210"/>
      <c r="AE55" s="210" t="s">
        <v>184</v>
      </c>
      <c r="AF55" s="210"/>
      <c r="AG55" s="210"/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11">
        <v>45</v>
      </c>
      <c r="B56" s="217" t="s">
        <v>187</v>
      </c>
      <c r="C56" s="256" t="s">
        <v>188</v>
      </c>
      <c r="D56" s="219" t="s">
        <v>101</v>
      </c>
      <c r="E56" s="223">
        <v>12</v>
      </c>
      <c r="F56" s="225">
        <f>H56+J56</f>
        <v>0</v>
      </c>
      <c r="G56" s="226">
        <f>ROUND(E56*F56,2)</f>
        <v>0</v>
      </c>
      <c r="H56" s="226"/>
      <c r="I56" s="226">
        <f>ROUND(E56*H56,2)</f>
        <v>0</v>
      </c>
      <c r="J56" s="226"/>
      <c r="K56" s="226">
        <f>ROUND(E56*J56,2)</f>
        <v>0</v>
      </c>
      <c r="L56" s="226">
        <v>21</v>
      </c>
      <c r="M56" s="226">
        <f>G56*(1+L56/100)</f>
        <v>0</v>
      </c>
      <c r="N56" s="219">
        <v>0</v>
      </c>
      <c r="O56" s="219">
        <f>ROUND(E56*N56,5)</f>
        <v>0</v>
      </c>
      <c r="P56" s="219">
        <v>0</v>
      </c>
      <c r="Q56" s="219">
        <f>ROUND(E56*P56,5)</f>
        <v>0</v>
      </c>
      <c r="R56" s="219"/>
      <c r="S56" s="219"/>
      <c r="T56" s="220">
        <v>0</v>
      </c>
      <c r="U56" s="219">
        <f>ROUND(E56*T56,2)</f>
        <v>0</v>
      </c>
      <c r="V56" s="210"/>
      <c r="W56" s="210"/>
      <c r="X56" s="210"/>
      <c r="Y56" s="210"/>
      <c r="Z56" s="210"/>
      <c r="AA56" s="210"/>
      <c r="AB56" s="210"/>
      <c r="AC56" s="210"/>
      <c r="AD56" s="210"/>
      <c r="AE56" s="210" t="s">
        <v>184</v>
      </c>
      <c r="AF56" s="210"/>
      <c r="AG56" s="210"/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11">
        <v>46</v>
      </c>
      <c r="B57" s="217" t="s">
        <v>189</v>
      </c>
      <c r="C57" s="256" t="s">
        <v>190</v>
      </c>
      <c r="D57" s="219" t="s">
        <v>87</v>
      </c>
      <c r="E57" s="223">
        <v>12</v>
      </c>
      <c r="F57" s="225">
        <f>H57+J57</f>
        <v>0</v>
      </c>
      <c r="G57" s="226">
        <f>ROUND(E57*F57,2)</f>
        <v>0</v>
      </c>
      <c r="H57" s="226"/>
      <c r="I57" s="226">
        <f>ROUND(E57*H57,2)</f>
        <v>0</v>
      </c>
      <c r="J57" s="226"/>
      <c r="K57" s="226">
        <f>ROUND(E57*J57,2)</f>
        <v>0</v>
      </c>
      <c r="L57" s="226">
        <v>21</v>
      </c>
      <c r="M57" s="226">
        <f>G57*(1+L57/100)</f>
        <v>0</v>
      </c>
      <c r="N57" s="219">
        <v>2.0000000000000001E-4</v>
      </c>
      <c r="O57" s="219">
        <f>ROUND(E57*N57,5)</f>
        <v>2.3999999999999998E-3</v>
      </c>
      <c r="P57" s="219">
        <v>0</v>
      </c>
      <c r="Q57" s="219">
        <f>ROUND(E57*P57,5)</f>
        <v>0</v>
      </c>
      <c r="R57" s="219"/>
      <c r="S57" s="219"/>
      <c r="T57" s="220">
        <v>0</v>
      </c>
      <c r="U57" s="219">
        <f>ROUND(E57*T57,2)</f>
        <v>0</v>
      </c>
      <c r="V57" s="210"/>
      <c r="W57" s="210"/>
      <c r="X57" s="210"/>
      <c r="Y57" s="210"/>
      <c r="Z57" s="210"/>
      <c r="AA57" s="210"/>
      <c r="AB57" s="210"/>
      <c r="AC57" s="210"/>
      <c r="AD57" s="210"/>
      <c r="AE57" s="210" t="s">
        <v>184</v>
      </c>
      <c r="AF57" s="210"/>
      <c r="AG57" s="210"/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11">
        <v>47</v>
      </c>
      <c r="B58" s="217" t="s">
        <v>191</v>
      </c>
      <c r="C58" s="256" t="s">
        <v>192</v>
      </c>
      <c r="D58" s="219" t="s">
        <v>142</v>
      </c>
      <c r="E58" s="223">
        <v>12</v>
      </c>
      <c r="F58" s="225">
        <f>H58+J58</f>
        <v>0</v>
      </c>
      <c r="G58" s="226">
        <f>ROUND(E58*F58,2)</f>
        <v>0</v>
      </c>
      <c r="H58" s="226"/>
      <c r="I58" s="226">
        <f>ROUND(E58*H58,2)</f>
        <v>0</v>
      </c>
      <c r="J58" s="226"/>
      <c r="K58" s="226">
        <f>ROUND(E58*J58,2)</f>
        <v>0</v>
      </c>
      <c r="L58" s="226">
        <v>21</v>
      </c>
      <c r="M58" s="226">
        <f>G58*(1+L58/100)</f>
        <v>0</v>
      </c>
      <c r="N58" s="219">
        <v>0</v>
      </c>
      <c r="O58" s="219">
        <f>ROUND(E58*N58,5)</f>
        <v>0</v>
      </c>
      <c r="P58" s="219">
        <v>0</v>
      </c>
      <c r="Q58" s="219">
        <f>ROUND(E58*P58,5)</f>
        <v>0</v>
      </c>
      <c r="R58" s="219"/>
      <c r="S58" s="219"/>
      <c r="T58" s="220">
        <v>0</v>
      </c>
      <c r="U58" s="219">
        <f>ROUND(E58*T58,2)</f>
        <v>0</v>
      </c>
      <c r="V58" s="210"/>
      <c r="W58" s="210"/>
      <c r="X58" s="210"/>
      <c r="Y58" s="210"/>
      <c r="Z58" s="210"/>
      <c r="AA58" s="210"/>
      <c r="AB58" s="210"/>
      <c r="AC58" s="210"/>
      <c r="AD58" s="210"/>
      <c r="AE58" s="210" t="s">
        <v>184</v>
      </c>
      <c r="AF58" s="210"/>
      <c r="AG58" s="210"/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1">
        <v>48</v>
      </c>
      <c r="B59" s="217" t="s">
        <v>193</v>
      </c>
      <c r="C59" s="256" t="s">
        <v>194</v>
      </c>
      <c r="D59" s="219" t="s">
        <v>106</v>
      </c>
      <c r="E59" s="223">
        <v>65</v>
      </c>
      <c r="F59" s="225">
        <f>H59+J59</f>
        <v>0</v>
      </c>
      <c r="G59" s="226">
        <f>ROUND(E59*F59,2)</f>
        <v>0</v>
      </c>
      <c r="H59" s="226"/>
      <c r="I59" s="226">
        <f>ROUND(E59*H59,2)</f>
        <v>0</v>
      </c>
      <c r="J59" s="226"/>
      <c r="K59" s="226">
        <f>ROUND(E59*J59,2)</f>
        <v>0</v>
      </c>
      <c r="L59" s="226">
        <v>21</v>
      </c>
      <c r="M59" s="226">
        <f>G59*(1+L59/100)</f>
        <v>0</v>
      </c>
      <c r="N59" s="219">
        <v>1.4999999999999999E-4</v>
      </c>
      <c r="O59" s="219">
        <f>ROUND(E59*N59,5)</f>
        <v>9.75E-3</v>
      </c>
      <c r="P59" s="219">
        <v>0</v>
      </c>
      <c r="Q59" s="219">
        <f>ROUND(E59*P59,5)</f>
        <v>0</v>
      </c>
      <c r="R59" s="219"/>
      <c r="S59" s="219"/>
      <c r="T59" s="220">
        <v>0</v>
      </c>
      <c r="U59" s="219">
        <f>ROUND(E59*T59,2)</f>
        <v>0</v>
      </c>
      <c r="V59" s="210"/>
      <c r="W59" s="210"/>
      <c r="X59" s="210"/>
      <c r="Y59" s="210"/>
      <c r="Z59" s="210"/>
      <c r="AA59" s="210"/>
      <c r="AB59" s="210"/>
      <c r="AC59" s="210"/>
      <c r="AD59" s="210"/>
      <c r="AE59" s="210" t="s">
        <v>184</v>
      </c>
      <c r="AF59" s="210"/>
      <c r="AG59" s="210"/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11">
        <v>49</v>
      </c>
      <c r="B60" s="217" t="s">
        <v>195</v>
      </c>
      <c r="C60" s="256" t="s">
        <v>196</v>
      </c>
      <c r="D60" s="219" t="s">
        <v>106</v>
      </c>
      <c r="E60" s="223">
        <v>395</v>
      </c>
      <c r="F60" s="225">
        <f>H60+J60</f>
        <v>0</v>
      </c>
      <c r="G60" s="226">
        <f>ROUND(E60*F60,2)</f>
        <v>0</v>
      </c>
      <c r="H60" s="226"/>
      <c r="I60" s="226">
        <f>ROUND(E60*H60,2)</f>
        <v>0</v>
      </c>
      <c r="J60" s="226"/>
      <c r="K60" s="226">
        <f>ROUND(E60*J60,2)</f>
        <v>0</v>
      </c>
      <c r="L60" s="226">
        <v>21</v>
      </c>
      <c r="M60" s="226">
        <f>G60*(1+L60/100)</f>
        <v>0</v>
      </c>
      <c r="N60" s="219">
        <v>6.0999999999999997E-4</v>
      </c>
      <c r="O60" s="219">
        <f>ROUND(E60*N60,5)</f>
        <v>0.24095</v>
      </c>
      <c r="P60" s="219">
        <v>0</v>
      </c>
      <c r="Q60" s="219">
        <f>ROUND(E60*P60,5)</f>
        <v>0</v>
      </c>
      <c r="R60" s="219"/>
      <c r="S60" s="219"/>
      <c r="T60" s="220">
        <v>0</v>
      </c>
      <c r="U60" s="219">
        <f>ROUND(E60*T60,2)</f>
        <v>0</v>
      </c>
      <c r="V60" s="210"/>
      <c r="W60" s="210"/>
      <c r="X60" s="210"/>
      <c r="Y60" s="210"/>
      <c r="Z60" s="210"/>
      <c r="AA60" s="210"/>
      <c r="AB60" s="210"/>
      <c r="AC60" s="210"/>
      <c r="AD60" s="210"/>
      <c r="AE60" s="210" t="s">
        <v>184</v>
      </c>
      <c r="AF60" s="210"/>
      <c r="AG60" s="210"/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11">
        <v>50</v>
      </c>
      <c r="B61" s="217" t="s">
        <v>197</v>
      </c>
      <c r="C61" s="256" t="s">
        <v>198</v>
      </c>
      <c r="D61" s="219" t="s">
        <v>106</v>
      </c>
      <c r="E61" s="223">
        <v>5</v>
      </c>
      <c r="F61" s="225">
        <f>H61+J61</f>
        <v>0</v>
      </c>
      <c r="G61" s="226">
        <f>ROUND(E61*F61,2)</f>
        <v>0</v>
      </c>
      <c r="H61" s="226"/>
      <c r="I61" s="226">
        <f>ROUND(E61*H61,2)</f>
        <v>0</v>
      </c>
      <c r="J61" s="226"/>
      <c r="K61" s="226">
        <f>ROUND(E61*J61,2)</f>
        <v>0</v>
      </c>
      <c r="L61" s="226">
        <v>21</v>
      </c>
      <c r="M61" s="226">
        <f>G61*(1+L61/100)</f>
        <v>0</v>
      </c>
      <c r="N61" s="219">
        <v>8.9999999999999998E-4</v>
      </c>
      <c r="O61" s="219">
        <f>ROUND(E61*N61,5)</f>
        <v>4.4999999999999997E-3</v>
      </c>
      <c r="P61" s="219">
        <v>0</v>
      </c>
      <c r="Q61" s="219">
        <f>ROUND(E61*P61,5)</f>
        <v>0</v>
      </c>
      <c r="R61" s="219"/>
      <c r="S61" s="219"/>
      <c r="T61" s="220">
        <v>0</v>
      </c>
      <c r="U61" s="219">
        <f>ROUND(E61*T61,2)</f>
        <v>0</v>
      </c>
      <c r="V61" s="210"/>
      <c r="W61" s="210"/>
      <c r="X61" s="210"/>
      <c r="Y61" s="210"/>
      <c r="Z61" s="210"/>
      <c r="AA61" s="210"/>
      <c r="AB61" s="210"/>
      <c r="AC61" s="210"/>
      <c r="AD61" s="210"/>
      <c r="AE61" s="210" t="s">
        <v>184</v>
      </c>
      <c r="AF61" s="210"/>
      <c r="AG61" s="210"/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11">
        <v>51</v>
      </c>
      <c r="B62" s="217" t="s">
        <v>199</v>
      </c>
      <c r="C62" s="256" t="s">
        <v>200</v>
      </c>
      <c r="D62" s="219" t="s">
        <v>106</v>
      </c>
      <c r="E62" s="223">
        <v>6.5</v>
      </c>
      <c r="F62" s="225">
        <f>H62+J62</f>
        <v>0</v>
      </c>
      <c r="G62" s="226">
        <f>ROUND(E62*F62,2)</f>
        <v>0</v>
      </c>
      <c r="H62" s="226"/>
      <c r="I62" s="226">
        <f>ROUND(E62*H62,2)</f>
        <v>0</v>
      </c>
      <c r="J62" s="226"/>
      <c r="K62" s="226">
        <f>ROUND(E62*J62,2)</f>
        <v>0</v>
      </c>
      <c r="L62" s="226">
        <v>21</v>
      </c>
      <c r="M62" s="226">
        <f>G62*(1+L62/100)</f>
        <v>0</v>
      </c>
      <c r="N62" s="219">
        <v>1.1E-4</v>
      </c>
      <c r="O62" s="219">
        <f>ROUND(E62*N62,5)</f>
        <v>7.2000000000000005E-4</v>
      </c>
      <c r="P62" s="219">
        <v>0</v>
      </c>
      <c r="Q62" s="219">
        <f>ROUND(E62*P62,5)</f>
        <v>0</v>
      </c>
      <c r="R62" s="219"/>
      <c r="S62" s="219"/>
      <c r="T62" s="220">
        <v>0</v>
      </c>
      <c r="U62" s="219">
        <f>ROUND(E62*T62,2)</f>
        <v>0</v>
      </c>
      <c r="V62" s="210"/>
      <c r="W62" s="210"/>
      <c r="X62" s="210"/>
      <c r="Y62" s="210"/>
      <c r="Z62" s="210"/>
      <c r="AA62" s="210"/>
      <c r="AB62" s="210"/>
      <c r="AC62" s="210"/>
      <c r="AD62" s="210"/>
      <c r="AE62" s="210" t="s">
        <v>184</v>
      </c>
      <c r="AF62" s="210"/>
      <c r="AG62" s="210"/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11">
        <v>52</v>
      </c>
      <c r="B63" s="217" t="s">
        <v>201</v>
      </c>
      <c r="C63" s="256" t="s">
        <v>202</v>
      </c>
      <c r="D63" s="219" t="s">
        <v>101</v>
      </c>
      <c r="E63" s="223">
        <v>12</v>
      </c>
      <c r="F63" s="225">
        <f>H63+J63</f>
        <v>0</v>
      </c>
      <c r="G63" s="226">
        <f>ROUND(E63*F63,2)</f>
        <v>0</v>
      </c>
      <c r="H63" s="226"/>
      <c r="I63" s="226">
        <f>ROUND(E63*H63,2)</f>
        <v>0</v>
      </c>
      <c r="J63" s="226"/>
      <c r="K63" s="226">
        <f>ROUND(E63*J63,2)</f>
        <v>0</v>
      </c>
      <c r="L63" s="226">
        <v>21</v>
      </c>
      <c r="M63" s="226">
        <f>G63*(1+L63/100)</f>
        <v>0</v>
      </c>
      <c r="N63" s="219">
        <v>0</v>
      </c>
      <c r="O63" s="219">
        <f>ROUND(E63*N63,5)</f>
        <v>0</v>
      </c>
      <c r="P63" s="219">
        <v>0</v>
      </c>
      <c r="Q63" s="219">
        <f>ROUND(E63*P63,5)</f>
        <v>0</v>
      </c>
      <c r="R63" s="219"/>
      <c r="S63" s="219"/>
      <c r="T63" s="220">
        <v>0</v>
      </c>
      <c r="U63" s="219">
        <f>ROUND(E63*T63,2)</f>
        <v>0</v>
      </c>
      <c r="V63" s="210"/>
      <c r="W63" s="210"/>
      <c r="X63" s="210"/>
      <c r="Y63" s="210"/>
      <c r="Z63" s="210"/>
      <c r="AA63" s="210"/>
      <c r="AB63" s="210"/>
      <c r="AC63" s="210"/>
      <c r="AD63" s="210"/>
      <c r="AE63" s="210" t="s">
        <v>184</v>
      </c>
      <c r="AF63" s="210"/>
      <c r="AG63" s="210"/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11">
        <v>53</v>
      </c>
      <c r="B64" s="217" t="s">
        <v>203</v>
      </c>
      <c r="C64" s="256" t="s">
        <v>204</v>
      </c>
      <c r="D64" s="219" t="s">
        <v>106</v>
      </c>
      <c r="E64" s="223">
        <v>6.5</v>
      </c>
      <c r="F64" s="225">
        <f>H64+J64</f>
        <v>0</v>
      </c>
      <c r="G64" s="226">
        <f>ROUND(E64*F64,2)</f>
        <v>0</v>
      </c>
      <c r="H64" s="226"/>
      <c r="I64" s="226">
        <f>ROUND(E64*H64,2)</f>
        <v>0</v>
      </c>
      <c r="J64" s="226"/>
      <c r="K64" s="226">
        <f>ROUND(E64*J64,2)</f>
        <v>0</v>
      </c>
      <c r="L64" s="226">
        <v>21</v>
      </c>
      <c r="M64" s="226">
        <f>G64*(1+L64/100)</f>
        <v>0</v>
      </c>
      <c r="N64" s="219">
        <v>0</v>
      </c>
      <c r="O64" s="219">
        <f>ROUND(E64*N64,5)</f>
        <v>0</v>
      </c>
      <c r="P64" s="219">
        <v>0</v>
      </c>
      <c r="Q64" s="219">
        <f>ROUND(E64*P64,5)</f>
        <v>0</v>
      </c>
      <c r="R64" s="219"/>
      <c r="S64" s="219"/>
      <c r="T64" s="220">
        <v>0</v>
      </c>
      <c r="U64" s="219">
        <f>ROUND(E64*T64,2)</f>
        <v>0</v>
      </c>
      <c r="V64" s="210"/>
      <c r="W64" s="210"/>
      <c r="X64" s="210"/>
      <c r="Y64" s="210"/>
      <c r="Z64" s="210"/>
      <c r="AA64" s="210"/>
      <c r="AB64" s="210"/>
      <c r="AC64" s="210"/>
      <c r="AD64" s="210"/>
      <c r="AE64" s="210" t="s">
        <v>184</v>
      </c>
      <c r="AF64" s="210"/>
      <c r="AG64" s="210"/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ht="22.5" outlineLevel="1" x14ac:dyDescent="0.2">
      <c r="A65" s="211">
        <v>54</v>
      </c>
      <c r="B65" s="217" t="s">
        <v>205</v>
      </c>
      <c r="C65" s="256" t="s">
        <v>206</v>
      </c>
      <c r="D65" s="219" t="s">
        <v>87</v>
      </c>
      <c r="E65" s="223">
        <v>2</v>
      </c>
      <c r="F65" s="225">
        <f>H65+J65</f>
        <v>0</v>
      </c>
      <c r="G65" s="226">
        <f>ROUND(E65*F65,2)</f>
        <v>0</v>
      </c>
      <c r="H65" s="226"/>
      <c r="I65" s="226">
        <f>ROUND(E65*H65,2)</f>
        <v>0</v>
      </c>
      <c r="J65" s="226"/>
      <c r="K65" s="226">
        <f>ROUND(E65*J65,2)</f>
        <v>0</v>
      </c>
      <c r="L65" s="226">
        <v>21</v>
      </c>
      <c r="M65" s="226">
        <f>G65*(1+L65/100)</f>
        <v>0</v>
      </c>
      <c r="N65" s="219">
        <v>0</v>
      </c>
      <c r="O65" s="219">
        <f>ROUND(E65*N65,5)</f>
        <v>0</v>
      </c>
      <c r="P65" s="219">
        <v>0</v>
      </c>
      <c r="Q65" s="219">
        <f>ROUND(E65*P65,5)</f>
        <v>0</v>
      </c>
      <c r="R65" s="219"/>
      <c r="S65" s="219"/>
      <c r="T65" s="220">
        <v>0</v>
      </c>
      <c r="U65" s="219">
        <f>ROUND(E65*T65,2)</f>
        <v>0</v>
      </c>
      <c r="V65" s="210"/>
      <c r="W65" s="210"/>
      <c r="X65" s="210"/>
      <c r="Y65" s="210"/>
      <c r="Z65" s="210"/>
      <c r="AA65" s="210"/>
      <c r="AB65" s="210"/>
      <c r="AC65" s="210"/>
      <c r="AD65" s="210"/>
      <c r="AE65" s="210" t="s">
        <v>184</v>
      </c>
      <c r="AF65" s="210"/>
      <c r="AG65" s="210"/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ht="22.5" outlineLevel="1" x14ac:dyDescent="0.2">
      <c r="A66" s="211">
        <v>55</v>
      </c>
      <c r="B66" s="217" t="s">
        <v>207</v>
      </c>
      <c r="C66" s="256" t="s">
        <v>208</v>
      </c>
      <c r="D66" s="219" t="s">
        <v>142</v>
      </c>
      <c r="E66" s="223">
        <v>1</v>
      </c>
      <c r="F66" s="225">
        <f>H66+J66</f>
        <v>0</v>
      </c>
      <c r="G66" s="226">
        <f>ROUND(E66*F66,2)</f>
        <v>0</v>
      </c>
      <c r="H66" s="226"/>
      <c r="I66" s="226">
        <f>ROUND(E66*H66,2)</f>
        <v>0</v>
      </c>
      <c r="J66" s="226"/>
      <c r="K66" s="226">
        <f>ROUND(E66*J66,2)</f>
        <v>0</v>
      </c>
      <c r="L66" s="226">
        <v>21</v>
      </c>
      <c r="M66" s="226">
        <f>G66*(1+L66/100)</f>
        <v>0</v>
      </c>
      <c r="N66" s="219">
        <v>0</v>
      </c>
      <c r="O66" s="219">
        <f>ROUND(E66*N66,5)</f>
        <v>0</v>
      </c>
      <c r="P66" s="219">
        <v>0</v>
      </c>
      <c r="Q66" s="219">
        <f>ROUND(E66*P66,5)</f>
        <v>0</v>
      </c>
      <c r="R66" s="219"/>
      <c r="S66" s="219"/>
      <c r="T66" s="220">
        <v>0</v>
      </c>
      <c r="U66" s="219">
        <f>ROUND(E66*T66,2)</f>
        <v>0</v>
      </c>
      <c r="V66" s="210"/>
      <c r="W66" s="210"/>
      <c r="X66" s="210"/>
      <c r="Y66" s="210"/>
      <c r="Z66" s="210"/>
      <c r="AA66" s="210"/>
      <c r="AB66" s="210"/>
      <c r="AC66" s="210"/>
      <c r="AD66" s="210"/>
      <c r="AE66" s="210" t="s">
        <v>184</v>
      </c>
      <c r="AF66" s="210"/>
      <c r="AG66" s="210"/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11">
        <v>56</v>
      </c>
      <c r="B67" s="217" t="s">
        <v>209</v>
      </c>
      <c r="C67" s="256" t="s">
        <v>210</v>
      </c>
      <c r="D67" s="219" t="s">
        <v>87</v>
      </c>
      <c r="E67" s="223">
        <v>9</v>
      </c>
      <c r="F67" s="225">
        <f>H67+J67</f>
        <v>0</v>
      </c>
      <c r="G67" s="226">
        <f>ROUND(E67*F67,2)</f>
        <v>0</v>
      </c>
      <c r="H67" s="226"/>
      <c r="I67" s="226">
        <f>ROUND(E67*H67,2)</f>
        <v>0</v>
      </c>
      <c r="J67" s="226"/>
      <c r="K67" s="226">
        <f>ROUND(E67*J67,2)</f>
        <v>0</v>
      </c>
      <c r="L67" s="226">
        <v>21</v>
      </c>
      <c r="M67" s="226">
        <f>G67*(1+L67/100)</f>
        <v>0</v>
      </c>
      <c r="N67" s="219">
        <v>1.8000000000000001E-4</v>
      </c>
      <c r="O67" s="219">
        <f>ROUND(E67*N67,5)</f>
        <v>1.6199999999999999E-3</v>
      </c>
      <c r="P67" s="219">
        <v>0</v>
      </c>
      <c r="Q67" s="219">
        <f>ROUND(E67*P67,5)</f>
        <v>0</v>
      </c>
      <c r="R67" s="219"/>
      <c r="S67" s="219"/>
      <c r="T67" s="220">
        <v>0</v>
      </c>
      <c r="U67" s="219">
        <f>ROUND(E67*T67,2)</f>
        <v>0</v>
      </c>
      <c r="V67" s="210"/>
      <c r="W67" s="210"/>
      <c r="X67" s="210"/>
      <c r="Y67" s="210"/>
      <c r="Z67" s="210"/>
      <c r="AA67" s="210"/>
      <c r="AB67" s="210"/>
      <c r="AC67" s="210"/>
      <c r="AD67" s="210"/>
      <c r="AE67" s="210" t="s">
        <v>184</v>
      </c>
      <c r="AF67" s="210"/>
      <c r="AG67" s="210"/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35">
        <v>57</v>
      </c>
      <c r="B68" s="236" t="s">
        <v>211</v>
      </c>
      <c r="C68" s="258" t="s">
        <v>212</v>
      </c>
      <c r="D68" s="237" t="s">
        <v>213</v>
      </c>
      <c r="E68" s="238">
        <v>1</v>
      </c>
      <c r="F68" s="239">
        <f>H68+J68</f>
        <v>0</v>
      </c>
      <c r="G68" s="240">
        <f>ROUND(E68*F68,2)</f>
        <v>0</v>
      </c>
      <c r="H68" s="240"/>
      <c r="I68" s="240">
        <f>ROUND(E68*H68,2)</f>
        <v>0</v>
      </c>
      <c r="J68" s="240"/>
      <c r="K68" s="240">
        <f>ROUND(E68*J68,2)</f>
        <v>0</v>
      </c>
      <c r="L68" s="240">
        <v>21</v>
      </c>
      <c r="M68" s="240">
        <f>G68*(1+L68/100)</f>
        <v>0</v>
      </c>
      <c r="N68" s="237">
        <v>0</v>
      </c>
      <c r="O68" s="237">
        <f>ROUND(E68*N68,5)</f>
        <v>0</v>
      </c>
      <c r="P68" s="237">
        <v>0</v>
      </c>
      <c r="Q68" s="237">
        <f>ROUND(E68*P68,5)</f>
        <v>0</v>
      </c>
      <c r="R68" s="237"/>
      <c r="S68" s="237"/>
      <c r="T68" s="241">
        <v>0</v>
      </c>
      <c r="U68" s="237">
        <f>ROUND(E68*T68,2)</f>
        <v>0</v>
      </c>
      <c r="V68" s="210"/>
      <c r="W68" s="210"/>
      <c r="X68" s="210"/>
      <c r="Y68" s="210"/>
      <c r="Z68" s="210"/>
      <c r="AA68" s="210"/>
      <c r="AB68" s="210"/>
      <c r="AC68" s="210"/>
      <c r="AD68" s="210"/>
      <c r="AE68" s="210" t="s">
        <v>170</v>
      </c>
      <c r="AF68" s="210"/>
      <c r="AG68" s="210"/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x14ac:dyDescent="0.2">
      <c r="A69" s="6"/>
      <c r="B69" s="7" t="s">
        <v>214</v>
      </c>
      <c r="C69" s="259" t="s">
        <v>214</v>
      </c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AC69">
        <v>12</v>
      </c>
      <c r="AD69">
        <v>21</v>
      </c>
    </row>
    <row r="70" spans="1:60" x14ac:dyDescent="0.2">
      <c r="A70" s="242"/>
      <c r="B70" s="243" t="s">
        <v>28</v>
      </c>
      <c r="C70" s="260" t="s">
        <v>214</v>
      </c>
      <c r="D70" s="244"/>
      <c r="E70" s="244"/>
      <c r="F70" s="244"/>
      <c r="G70" s="255">
        <f>G8+G27+G48+G53</f>
        <v>0</v>
      </c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AC70">
        <f>SUMIF(L7:L68,AC69,G7:G68)</f>
        <v>0</v>
      </c>
      <c r="AD70">
        <f>SUMIF(L7:L68,AD69,G7:G68)</f>
        <v>0</v>
      </c>
      <c r="AE70" t="s">
        <v>215</v>
      </c>
    </row>
    <row r="71" spans="1:60" x14ac:dyDescent="0.2">
      <c r="A71" s="6"/>
      <c r="B71" s="7" t="s">
        <v>214</v>
      </c>
      <c r="C71" s="259" t="s">
        <v>214</v>
      </c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60" x14ac:dyDescent="0.2">
      <c r="A72" s="6"/>
      <c r="B72" s="7" t="s">
        <v>214</v>
      </c>
      <c r="C72" s="259" t="s">
        <v>214</v>
      </c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60" x14ac:dyDescent="0.2">
      <c r="A73" s="245" t="s">
        <v>216</v>
      </c>
      <c r="B73" s="245"/>
      <c r="C73" s="261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60" x14ac:dyDescent="0.2">
      <c r="A74" s="246"/>
      <c r="B74" s="247"/>
      <c r="C74" s="262"/>
      <c r="D74" s="247"/>
      <c r="E74" s="247"/>
      <c r="F74" s="247"/>
      <c r="G74" s="248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AE74" t="s">
        <v>217</v>
      </c>
    </row>
    <row r="75" spans="1:60" x14ac:dyDescent="0.2">
      <c r="A75" s="249"/>
      <c r="B75" s="250"/>
      <c r="C75" s="263"/>
      <c r="D75" s="250"/>
      <c r="E75" s="250"/>
      <c r="F75" s="250"/>
      <c r="G75" s="251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">
      <c r="A76" s="249"/>
      <c r="B76" s="250"/>
      <c r="C76" s="263"/>
      <c r="D76" s="250"/>
      <c r="E76" s="250"/>
      <c r="F76" s="250"/>
      <c r="G76" s="251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">
      <c r="A77" s="249"/>
      <c r="B77" s="250"/>
      <c r="C77" s="263"/>
      <c r="D77" s="250"/>
      <c r="E77" s="250"/>
      <c r="F77" s="250"/>
      <c r="G77" s="251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">
      <c r="A78" s="252"/>
      <c r="B78" s="253"/>
      <c r="C78" s="264"/>
      <c r="D78" s="253"/>
      <c r="E78" s="253"/>
      <c r="F78" s="253"/>
      <c r="G78" s="254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A79" s="6"/>
      <c r="B79" s="7" t="s">
        <v>214</v>
      </c>
      <c r="C79" s="259" t="s">
        <v>214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C80" s="265"/>
      <c r="AE80" t="s">
        <v>218</v>
      </c>
    </row>
  </sheetData>
  <sheetProtection algorithmName="SHA-512" hashValue="ROuwVlctCE5rfpE//Q8SYV9SC6kDt4MF8rm9rJkLAgclAEWxb77WvKbOrbyhAt21jSCTf8593R1/8UOjN1BQtg==" saltValue="2x9FncgnYv7aUzv3JTVN1Q==" spinCount="100000" sheet="1" objects="1" scenarios="1"/>
  <mergeCells count="6">
    <mergeCell ref="A73:C73"/>
    <mergeCell ref="A74:G78"/>
    <mergeCell ref="A1:G1"/>
    <mergeCell ref="C2:G2"/>
    <mergeCell ref="C4:G4"/>
    <mergeCell ref="C3:G3"/>
  </mergeCells>
  <pageMargins left="0.39370078740157499" right="0.19685039370078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DELANTE</dc:creator>
  <cp:lastModifiedBy>DELANTE</cp:lastModifiedBy>
  <cp:lastPrinted>2014-02-28T09:52:57Z</cp:lastPrinted>
  <dcterms:created xsi:type="dcterms:W3CDTF">2009-04-08T07:15:50Z</dcterms:created>
  <dcterms:modified xsi:type="dcterms:W3CDTF">2025-09-30T14:23:47Z</dcterms:modified>
</cp:coreProperties>
</file>